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30720" windowHeight="12935" tabRatio="834" firstSheet="2" activeTab="6"/>
  </bookViews>
  <sheets>
    <sheet name="2.汇总-肉牛产业发展" sheetId="2" r:id="rId1"/>
    <sheet name="2-1.支持肉牛养殖扩容增量" sheetId="5" r:id="rId2"/>
    <sheet name="2-2.支持肉牛良种繁育推广" sheetId="6" r:id="rId3"/>
    <sheet name="2-3.支持市内屠宰" sheetId="7" r:id="rId4"/>
    <sheet name="2-4.支持粪污资源产业化发展" sheetId="12" r:id="rId5"/>
    <sheet name="2-5.培育肉牛产业特色镇、示范村" sheetId="8" r:id="rId6"/>
    <sheet name="2-6.支持在淮举办大型专业协会或年会" sheetId="9" r:id="rId7"/>
    <sheet name="2-7.支持搭建合作平台" sheetId="10" r:id="rId8"/>
    <sheet name="2-8.肉牛养殖贷款" sheetId="11" r:id="rId9"/>
  </sheets>
  <externalReferences>
    <externalReference r:id="rId10"/>
  </externalReferences>
  <definedNames>
    <definedName name="_xlnm._FilterDatabase" localSheetId="8" hidden="1">'2-8.肉牛养殖贷款'!$A$2:$G$218</definedName>
    <definedName name="_xlnm.Print_Area" localSheetId="1">'2-1.支持肉牛养殖扩容增量'!$A$1:$K$19</definedName>
    <definedName name="_xlnm.Print_Area" localSheetId="8">'2-8.肉牛养殖贷款'!$A$1:$G$218</definedName>
    <definedName name="_xlnm.Print_Titles" localSheetId="8">'2-8.肉牛养殖贷款'!$1:$2</definedName>
    <definedName name="_xlnm.Print_Area" localSheetId="7">'2-7.支持搭建合作平台'!$A$1:$J$5</definedName>
    <definedName name="_xlnm.Print_Titles" localSheetId="1">'2-1.支持肉牛养殖扩容增量'!$1:$2</definedName>
    <definedName name="_xlnm.Print_Titles" localSheetId="2">'2-2.支持肉牛良种繁育推广'!$1:$2</definedName>
    <definedName name="_xlnm.Print_Area" localSheetId="3">'2-3.支持市内屠宰'!$A$1:$J$23</definedName>
    <definedName name="_xlnm.Print_Titles" localSheetId="3">'2-3.支持市内屠宰'!$1:$2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<sst xmlns="http://schemas.openxmlformats.org/spreadsheetml/2006/main" count="1082" uniqueCount="346">
  <si>
    <t>淮北市支持肉牛产业高质量发展扶持项目汇总表</t>
  </si>
  <si>
    <t>金额单位：万元</t>
  </si>
  <si>
    <t>序号</t>
  </si>
  <si>
    <t>项目</t>
  </si>
  <si>
    <t>相山区</t>
  </si>
  <si>
    <t>县区审定奖补金额（万元）</t>
  </si>
  <si>
    <t>审计审定奖补金额（万元）</t>
  </si>
  <si>
    <t>发放金额</t>
  </si>
  <si>
    <t>杜集区</t>
  </si>
  <si>
    <t>烈山区</t>
  </si>
  <si>
    <t>濉溪县</t>
  </si>
  <si>
    <t>合计</t>
  </si>
  <si>
    <t>申报个数</t>
  </si>
  <si>
    <t>申报金额</t>
  </si>
  <si>
    <t>审定个数</t>
  </si>
  <si>
    <t>审定金额</t>
  </si>
  <si>
    <t>个数</t>
  </si>
  <si>
    <t>金额</t>
  </si>
  <si>
    <t>支持肉牛养殖扩容增量</t>
  </si>
  <si>
    <t>支持肉牛良种繁育推广</t>
  </si>
  <si>
    <t>支持市内屠宰</t>
  </si>
  <si>
    <t>支持粪污资源产业化发展</t>
  </si>
  <si>
    <t>培育肉牛产业特色镇、示范村</t>
  </si>
  <si>
    <t>支持在淮举办大型专业协会或年会</t>
  </si>
  <si>
    <t>支持搭建合作平台</t>
  </si>
  <si>
    <t>肉牛养殖贷款</t>
  </si>
  <si>
    <t>合           计</t>
  </si>
  <si>
    <t>1、支持肉牛养殖扩容增量汇总表</t>
  </si>
  <si>
    <t>县区</t>
  </si>
  <si>
    <t>项目名称</t>
  </si>
  <si>
    <t>实施单位</t>
  </si>
  <si>
    <t>建设面积（㎡）</t>
  </si>
  <si>
    <t>补贴标准</t>
  </si>
  <si>
    <t>存栏基础（头）</t>
  </si>
  <si>
    <t>县区审定奖补
金额（万元）</t>
  </si>
  <si>
    <t>核查审定投
资额（万元）</t>
  </si>
  <si>
    <t>核查审定奖补金额（万元）</t>
  </si>
  <si>
    <t>发放金额(万元)</t>
  </si>
  <si>
    <t>备注</t>
  </si>
  <si>
    <t>淮北市飞达养牛合作社</t>
  </si>
  <si>
    <t>50元/㎡</t>
  </si>
  <si>
    <t>淮北市棒棒养殖有限公司</t>
  </si>
  <si>
    <t>安徽木兰农牧业科技有限公司</t>
  </si>
  <si>
    <t>淮北市烈山区秦小波养殖场</t>
  </si>
  <si>
    <t>淮北市古饶鸿旺养殖有限公司</t>
  </si>
  <si>
    <t>濉溪县百善史继红养牛场</t>
  </si>
  <si>
    <t>濉溪县众顺牧业有限公司</t>
  </si>
  <si>
    <t>淮北安金牧业有限公司</t>
  </si>
  <si>
    <t>濉溪县百善晟途养殖场</t>
  </si>
  <si>
    <t>濉溪县百善海涛肉牛养殖场</t>
  </si>
  <si>
    <t>中安信（淮北）食品有限公司</t>
  </si>
  <si>
    <t>申报项目不符合</t>
  </si>
  <si>
    <t>濉溪县刘桥田润蔬菜种植家庭农场</t>
  </si>
  <si>
    <t>濉溪县屹立家庭农场</t>
  </si>
  <si>
    <t>安徽庆宇农业科技发展有限公司</t>
  </si>
  <si>
    <t>濉溪县金秋养牛场</t>
  </si>
  <si>
    <t>安徽五牛牧业有限公司</t>
  </si>
  <si>
    <t>合         计</t>
  </si>
  <si>
    <t>2、支持肉牛良种繁育推广汇总表</t>
  </si>
  <si>
    <t>存栏基础母牛达10头以上（头）</t>
  </si>
  <si>
    <t>申报新增牛犊头数（头）</t>
  </si>
  <si>
    <t>审定新增牛犊头数（头）</t>
  </si>
  <si>
    <t>补贴标准（万元）</t>
  </si>
  <si>
    <t>张孝东养殖户</t>
  </si>
  <si>
    <t>张攀攀</t>
  </si>
  <si>
    <t>濉溪县陈志家庭农场</t>
  </si>
  <si>
    <t>濉溪县化春养殖家庭农场</t>
  </si>
  <si>
    <t>濉溪县百善吕夫源养猪场</t>
  </si>
  <si>
    <t>濉溪县百善刁明建养殖场</t>
  </si>
  <si>
    <t>濉溪县百善淑云养牛场</t>
  </si>
  <si>
    <t>濉溪县敬祥牲畜养殖场</t>
  </si>
  <si>
    <t>濉溪县王美丽养牛场</t>
  </si>
  <si>
    <t>濉溪县郑冬燕养牛场</t>
  </si>
  <si>
    <t>濉溪县轩阳养牛场</t>
  </si>
  <si>
    <t>濉溪县佳昕养殖场</t>
  </si>
  <si>
    <t>濉溪县雪理养牛场</t>
  </si>
  <si>
    <t>安徽鸿源润牧业有限公司</t>
  </si>
  <si>
    <t>濉溪县孙疃江路家庭农场</t>
  </si>
  <si>
    <t>濉溪县四铺志强养牛场</t>
  </si>
  <si>
    <t>濉溪县四铺平芝养牛场</t>
  </si>
  <si>
    <t>濉溪县四铺朱伟种养殖农场</t>
  </si>
  <si>
    <t>濉溪县四铺祥红家庭农场</t>
  </si>
  <si>
    <t>濉溪县李巧种植家庭农场</t>
  </si>
  <si>
    <t>濉溪县四铺魏腾飞养牛场</t>
  </si>
  <si>
    <t>濉溪县思迈养殖场</t>
  </si>
  <si>
    <t>濉溪县四铺存款种植家庭农场</t>
  </si>
  <si>
    <t>濉溪县四铺刘儒权种植家庭农场</t>
  </si>
  <si>
    <t>24年10头牛犊</t>
  </si>
  <si>
    <t>濉溪县四铺刘军养殖场</t>
  </si>
  <si>
    <t>濉溪县四铺长兴养殖场</t>
  </si>
  <si>
    <t>濉溪县四铺立志养殖场</t>
  </si>
  <si>
    <t>濉溪县四铺耀东养牛场</t>
  </si>
  <si>
    <t>南坪刘鸿涛养殖场</t>
  </si>
  <si>
    <t>24年25头牛犊</t>
  </si>
  <si>
    <t>南坪杰程养殖场</t>
  </si>
  <si>
    <t>24年23头牛犊</t>
  </si>
  <si>
    <t>濉溪县双堆张永银养殖场</t>
  </si>
  <si>
    <t>濉溪县双堆张俊然养殖场</t>
  </si>
  <si>
    <t>24年15头牛犊</t>
  </si>
  <si>
    <t>濉溪县双堆杨国胜养殖场</t>
  </si>
  <si>
    <t>3-1、支持市内屠宰汇总表</t>
  </si>
  <si>
    <t>头数</t>
  </si>
  <si>
    <t>淮北市杜集区俊恺养殖家庭农场</t>
  </si>
  <si>
    <t>淮北市石台镇犇犇奶牛养殖场</t>
  </si>
  <si>
    <t>淮北市段园镇云虎养殖场</t>
  </si>
  <si>
    <t>淮北市杜集区段园镇牛多多养殖场</t>
  </si>
  <si>
    <t>淮北市欣旺养牛场</t>
  </si>
  <si>
    <t>推动肉牛产业提档升级</t>
  </si>
  <si>
    <t>淮北市鑫牛牧业有限公司</t>
  </si>
  <si>
    <t>濉溪县韩村宏毅养殖场</t>
  </si>
  <si>
    <t>申报主体提供的检疫证明和台账合计32头，申报37头</t>
  </si>
  <si>
    <t>濉溪县艳军肉牛养殖场</t>
  </si>
  <si>
    <t>濉溪县周楼养殖场</t>
  </si>
  <si>
    <t>濉溪县孙疃罗振江家庭农场</t>
  </si>
  <si>
    <t>濉溪县孙疃郭奎家庭农场</t>
  </si>
  <si>
    <t>濉溪县奎军家庭农场</t>
  </si>
  <si>
    <t>濉溪县孙疃郭玉家庭农场</t>
  </si>
  <si>
    <t>4、支持粪污资源产业化发展汇总表</t>
  </si>
  <si>
    <t>设施投资
（万元）</t>
  </si>
  <si>
    <t>县区核查投
资额（万元）</t>
  </si>
  <si>
    <t>粪污资源产业化发展</t>
  </si>
  <si>
    <t>濉溪县功成生物科技有限公司</t>
  </si>
  <si>
    <t>淮北市思美生物有机肥有限公司</t>
  </si>
  <si>
    <t>安徽穗民农业科技有限公司</t>
  </si>
  <si>
    <t>5、培育肉牛产业特色镇、示范村汇总表</t>
  </si>
  <si>
    <t>申报新增数量</t>
  </si>
  <si>
    <t>审定新增数量</t>
  </si>
  <si>
    <t>淮北烈山区古饶镇新村社区</t>
  </si>
  <si>
    <t>淮北烈山区古饶镇人民政府</t>
  </si>
  <si>
    <t>安徽省淮北市杜集区段园镇欧集村村民委员会</t>
  </si>
  <si>
    <t>安徽省淮北市杜集区段园镇毛场村村民委员会</t>
  </si>
  <si>
    <t>安徽省淮北市杜集区段园镇大庄村村民委员会</t>
  </si>
  <si>
    <t>濉溪县百善镇人民政府</t>
  </si>
  <si>
    <t>铁佛镇人民政府</t>
  </si>
  <si>
    <t>孙疃镇</t>
  </si>
  <si>
    <t>濉溪县百善镇前营村民委员会</t>
  </si>
  <si>
    <t>濉溪县闫集村民委员会</t>
  </si>
  <si>
    <t>濉溪县百善镇苇菠村民委员会</t>
  </si>
  <si>
    <t>铁佛镇张庄村</t>
  </si>
  <si>
    <t>孙疃镇大田村</t>
  </si>
  <si>
    <t>孙疃镇燕头村</t>
  </si>
  <si>
    <t>6、支持在淮举办大型专业协会或年会汇总表</t>
  </si>
  <si>
    <t>财政支持内容</t>
  </si>
  <si>
    <t>支持科技赋能创新驱动</t>
  </si>
  <si>
    <t>淮北市牛满圈肉牛产业饲料有限公司</t>
  </si>
  <si>
    <t>7、支持搭建合作平台汇总表</t>
  </si>
  <si>
    <t>架子牛规模</t>
  </si>
  <si>
    <t>审定规模</t>
  </si>
  <si>
    <t>濉溪县（百善）肉牛产业发展服务中心</t>
  </si>
  <si>
    <t>8、肉牛养殖贷款汇总表</t>
  </si>
  <si>
    <t>项目单位</t>
  </si>
  <si>
    <t>核查审定贴息金额（万元）</t>
  </si>
  <si>
    <t>个人借款，核销</t>
  </si>
  <si>
    <t>淮北市段园镇长兴家庭农场</t>
  </si>
  <si>
    <t>淮北市杜集区段园镇张礼富养殖场</t>
  </si>
  <si>
    <t>淮北市杜集区段园镇理想养殖场</t>
  </si>
  <si>
    <t>淮北市杜集区段园镇黄河养殖厂</t>
  </si>
  <si>
    <t>淮北市杜集区夫利养殖场</t>
  </si>
  <si>
    <t>淮北市杜集区学峰养殖厂</t>
  </si>
  <si>
    <t>淮北市杜集区段园镇胜利养殖场</t>
  </si>
  <si>
    <t>淮北市杜集区段园镇昊宸养殖场</t>
  </si>
  <si>
    <t>淮北市杜集区丁斌养殖场</t>
  </si>
  <si>
    <t>淮北市杜集区周贺牛养殖场</t>
  </si>
  <si>
    <t>淮北市杜集区依瑞养殖场</t>
  </si>
  <si>
    <t>淮北市杜集区硕豪养殖场</t>
  </si>
  <si>
    <t>淮北市鑫鹏养殖场</t>
  </si>
  <si>
    <t>淮北市杜集区小肥牛养殖场</t>
  </si>
  <si>
    <t>淮北市杜集区段园镇尤宁宁养殖场</t>
  </si>
  <si>
    <t>淮北市杜集区段园镇宇辰养殖场</t>
  </si>
  <si>
    <t>按照当年基准利率3.45%和贷款周期重新测算</t>
  </si>
  <si>
    <t>淮北市杜集区段园镇旭日养殖场</t>
  </si>
  <si>
    <t>杜集区思宁养殖场</t>
  </si>
  <si>
    <t>淮北市杜集区罗瑞养殖场</t>
  </si>
  <si>
    <t>淮北市杜集区艳华养殖场</t>
  </si>
  <si>
    <t>淮北市杜集区段园镇申氏养殖场</t>
  </si>
  <si>
    <t>淮北市段园镇聚财家庭农场</t>
  </si>
  <si>
    <t>杜集区段园镇宏羽养殖场</t>
  </si>
  <si>
    <t>淮北市杜集区马元虎养殖场</t>
  </si>
  <si>
    <t>淮北市杜集区大肥牛养殖场</t>
  </si>
  <si>
    <t>淮北市杜集区段园镇青春养殖厂</t>
  </si>
  <si>
    <t>淮北市杜集区卓盛养殖场</t>
  </si>
  <si>
    <t>淮北市杜集区泓宇养殖场</t>
  </si>
  <si>
    <t>淮北市杜集区嫣然养殖农场</t>
  </si>
  <si>
    <t>淮北市杜集区升乐养殖场</t>
  </si>
  <si>
    <t>淮北市杜集区段园镇华东牧场</t>
  </si>
  <si>
    <t>淮北市段园镇伟琦家庭农场</t>
  </si>
  <si>
    <t>淮北市杜集区段园镇祥昱养殖场</t>
  </si>
  <si>
    <t>淮北市杜集区家硕养殖场</t>
  </si>
  <si>
    <t>淮北市杜集区段园镇宇恒养殖场</t>
  </si>
  <si>
    <t>淮北市杜集区段园镇红发养牛场</t>
  </si>
  <si>
    <t>杜集区段园镇富泰养殖场</t>
  </si>
  <si>
    <t>淮北市杜集区昊昊养殖场</t>
  </si>
  <si>
    <t>淮北市段园镇富康家庭农场</t>
  </si>
  <si>
    <t>淮北市杜集区永丽养殖场</t>
  </si>
  <si>
    <t>淮北市杜集区迪迪养殖场</t>
  </si>
  <si>
    <t>淮北市杜集区嘉炫牛养殖场</t>
  </si>
  <si>
    <t>淮北市杜集区段园镇浩天养殖场</t>
  </si>
  <si>
    <t>淮北市杜集区段园镇宏侠养殖场</t>
  </si>
  <si>
    <t>淮北市杜集区政法养殖场</t>
  </si>
  <si>
    <t>淮北市杜集区段园镇许峰养殖场</t>
  </si>
  <si>
    <t>淮北市杜集区崎崎养殖场</t>
  </si>
  <si>
    <t>淮北市杜集区段园镇长建养殖场</t>
  </si>
  <si>
    <t>淮北市杜集区牛牛养殖场</t>
  </si>
  <si>
    <t>淮北市杜集区祥慧养殖场</t>
  </si>
  <si>
    <t>淮北市杜集区昊天养殖场</t>
  </si>
  <si>
    <t>淮北市杜集区段园镇张义养殖场</t>
  </si>
  <si>
    <t>淮北市杜集区建硕养殖场</t>
  </si>
  <si>
    <t>淮北市杜集区段园舜尧养殖场</t>
  </si>
  <si>
    <t>淮北市永顺种猪场</t>
  </si>
  <si>
    <t>淮北市杜集区杨瑞养殖场</t>
  </si>
  <si>
    <t>淮北市杜集区一六八养殖场</t>
  </si>
  <si>
    <t>淮北市杜集区一一佳养殖场</t>
  </si>
  <si>
    <t>淮北市杜集区长桥养殖场</t>
  </si>
  <si>
    <t>淮北市杜集区郑氏养殖场</t>
  </si>
  <si>
    <t>淮北市杜集区名世牛养殖场</t>
  </si>
  <si>
    <t>淮北市杜集区朱阳阳养殖场</t>
  </si>
  <si>
    <t>淮北市杜集区天鹏肉牛养殖厂</t>
  </si>
  <si>
    <t>淮北市杜集区小东养殖场</t>
  </si>
  <si>
    <t>淮北市杜集区段园镇养殖场</t>
  </si>
  <si>
    <t>淮北市杜集区言知养殖场</t>
  </si>
  <si>
    <t>淮北市杜集区段园镇振达养殖场</t>
  </si>
  <si>
    <t>淮北市杜集区尤善贵养殖场</t>
  </si>
  <si>
    <t>淮北市杜集区思扬养殖场</t>
  </si>
  <si>
    <t>淮北市杜集区段园镇品桂养殖场</t>
  </si>
  <si>
    <t>淮北市段园镇恒顺养殖场</t>
  </si>
  <si>
    <t>淮北市杜集区恒诚养殖场</t>
  </si>
  <si>
    <t>淮北市杜集区智牧牛业养殖场</t>
  </si>
  <si>
    <t>淮北市锦川牧业有限公司</t>
  </si>
  <si>
    <t>淮北市杜集区峰火养殖场</t>
  </si>
  <si>
    <t>淮北市杜集区创新养殖场</t>
  </si>
  <si>
    <t>淮北市杜集区璇璇养殖场</t>
  </si>
  <si>
    <t>淮北市石台石台犇犇奶牛养殖厂</t>
  </si>
  <si>
    <t>淮北市华润牛业有限公司</t>
  </si>
  <si>
    <t>淮北市杜集区樊双双养殖场</t>
  </si>
  <si>
    <t>淮北市杜集区金銮养殖场</t>
  </si>
  <si>
    <t>淮北市杜集区小周养殖农场</t>
  </si>
  <si>
    <t>淮北市杜集区众鞋畜牧养殖场</t>
  </si>
  <si>
    <t>淮北市杜集区徐赞肉牛养殖场</t>
  </si>
  <si>
    <t>淮北市杜集区吴丽英养殖场</t>
  </si>
  <si>
    <t>淮北市杜集区张浩浩肉牛养殖场</t>
  </si>
  <si>
    <t>淮北市杜集区俊杰养殖场</t>
  </si>
  <si>
    <t>淮北市杜集区常书美养殖场</t>
  </si>
  <si>
    <t>淮北市杜集区张飞肉牛养殖场</t>
  </si>
  <si>
    <t>淮北市杜集区生根肉牛养殖场</t>
  </si>
  <si>
    <t>淮北市杜集区韩化锦养殖场</t>
  </si>
  <si>
    <t>淮北市杜集区荣彬特种养殖场</t>
  </si>
  <si>
    <t>淮北市杜集区大本养殖场</t>
  </si>
  <si>
    <t>淮北市杜集区大汉养殖场</t>
  </si>
  <si>
    <t>淮北市杜集区鸿源肉牛养殖场</t>
  </si>
  <si>
    <t>淮北市杜集区爱英养殖场</t>
  </si>
  <si>
    <t>淮北市杜集区强胜养殖场</t>
  </si>
  <si>
    <t>淮北市杜集区种植家庭农场</t>
  </si>
  <si>
    <t>淮北杜集区苗苗养殖场</t>
  </si>
  <si>
    <t>淮北市杜集区徐敬敬家庭农场</t>
  </si>
  <si>
    <t>淮北市烈山区古饶秦小波养殖场</t>
  </si>
  <si>
    <t>淮北市鸿旺畜牧养殖有限公司</t>
  </si>
  <si>
    <t>重新测算</t>
  </si>
  <si>
    <t>淮北市古饶秀丽养殖场</t>
  </si>
  <si>
    <t>淮北市烈山区李端好养殖场</t>
  </si>
  <si>
    <t>淮北市富牧养殖有限公司</t>
  </si>
  <si>
    <t>淮北市烈山区宝隆农场</t>
  </si>
  <si>
    <t>淮北市烈山区古饶大彭家庭农场</t>
  </si>
  <si>
    <t>淮北市烈山区十全养殖场</t>
  </si>
  <si>
    <t>淮北市烈山区李敏养殖场</t>
  </si>
  <si>
    <t>淮北市烈山区李端云养殖场</t>
  </si>
  <si>
    <t>濉溪县韩村刘全家庭农场</t>
  </si>
  <si>
    <t>濉溪县春华家庭农场</t>
  </si>
  <si>
    <t>濉溪县朱小峰养殖场</t>
  </si>
  <si>
    <t>濉溪县亚盟养殖场</t>
  </si>
  <si>
    <t>濉溪县武松养殖家庭农场</t>
  </si>
  <si>
    <t>濉溪百善双腾牧业</t>
  </si>
  <si>
    <t>濉溪县百善李道圆养殖场</t>
  </si>
  <si>
    <t>个人借款250万，核销</t>
  </si>
  <si>
    <t>濉溪县刘桥吕荟芹养牛场</t>
  </si>
  <si>
    <t>濉溪县刘桥勇强肉牛养殖场</t>
  </si>
  <si>
    <t>濉溪县刘桥小牛郎肉牛育肥场</t>
  </si>
  <si>
    <t>濉溪县刘桥宇凡养殖场</t>
  </si>
  <si>
    <t>濉溪县刘桥杨安伟养牛场</t>
  </si>
  <si>
    <t>濉溪县刘桥宝顺养牛场</t>
  </si>
  <si>
    <t>濉溪县刘桥训军牲畜养殖农场</t>
  </si>
  <si>
    <t>濉溪县刘桥学发养猪场</t>
  </si>
  <si>
    <t>濉溪县刘桥煜博牲畜养殖场</t>
  </si>
  <si>
    <t>濉溪县刘桥赵丽养牛场</t>
  </si>
  <si>
    <t>濉溪县刘桥迈旺牲畜养殖家庭农场</t>
  </si>
  <si>
    <t>濉溪县刘桥贾汝坤养牛场</t>
  </si>
  <si>
    <t>濉溪县刘桥振宏牛羊养殖场</t>
  </si>
  <si>
    <t>濉溪县刘桥杨经成养牛场</t>
  </si>
  <si>
    <t>濉溪县刘桥昕悦养牛场</t>
  </si>
  <si>
    <t>濉溪县刘桥杜明泉养牛场</t>
  </si>
  <si>
    <t>濉溪县晟诺养牛场</t>
  </si>
  <si>
    <t>濉溪县孙成友养牛场</t>
  </si>
  <si>
    <t>濉溪县黄大青养牛场</t>
  </si>
  <si>
    <t>濉溪县大峰养牛场</t>
  </si>
  <si>
    <t>贷款合同缺失</t>
  </si>
  <si>
    <t>濉溪县浍丰养殖场</t>
  </si>
  <si>
    <t>濉溪县奥羽养殖场</t>
  </si>
  <si>
    <t>濉溪县士文养牛场</t>
  </si>
  <si>
    <t>濉溪县轩阳养殖场</t>
  </si>
  <si>
    <t>濉溪县鸿途养牛场</t>
  </si>
  <si>
    <t>濉溪县朱法养殖场</t>
  </si>
  <si>
    <t>濉溪县永西养牛场</t>
  </si>
  <si>
    <t>濉溪县郑新行养牛场</t>
  </si>
  <si>
    <t>濉溪县梦泉养牛场</t>
  </si>
  <si>
    <t>濉溪县裴小兵养羊场</t>
  </si>
  <si>
    <t>企业贷款，贷款企业与申报单位不符</t>
  </si>
  <si>
    <t>濉溪县金锋养牛场</t>
  </si>
  <si>
    <t>濉溪县梁素萍养牛场</t>
  </si>
  <si>
    <t>濉溪县赵永涛养牛场</t>
  </si>
  <si>
    <t>濉溪县纯良牲畜养殖场</t>
  </si>
  <si>
    <t>濉溪县黄强强养牛场</t>
  </si>
  <si>
    <t>濉溪县宇旋养牛场</t>
  </si>
  <si>
    <t>濉溪县纯峰养牛场</t>
  </si>
  <si>
    <t>濉溪县陈瑞侠养牛场</t>
  </si>
  <si>
    <t>濉溪县赵云养牛场</t>
  </si>
  <si>
    <t>濉溪县汉盛养牛场</t>
  </si>
  <si>
    <t>濉溪县张进京谷物种植家庭农场</t>
  </si>
  <si>
    <t>濉溪县杨孝礼养牛场</t>
  </si>
  <si>
    <t>濉溪县屹立谷物种植家庭农场</t>
  </si>
  <si>
    <t>限额100万元</t>
  </si>
  <si>
    <t>濉溪县孙疃郜建军养牛场</t>
  </si>
  <si>
    <t>濉溪县孙疃养殖场</t>
  </si>
  <si>
    <t>濉溪县敏惠养殖场</t>
  </si>
  <si>
    <t>濉溪县楼坊正林养牛场</t>
  </si>
  <si>
    <t>濉溪县孙疃郜兵舰家庭农场</t>
  </si>
  <si>
    <t>濉溪县孙疃张启富养殖场</t>
  </si>
  <si>
    <t>濉溪县孙疃凌莉养殖场</t>
  </si>
  <si>
    <t>濉溪县孙疃张瑶养殖场</t>
  </si>
  <si>
    <t>濉溪县孙疃旭元养殖场</t>
  </si>
  <si>
    <t>濉溪县孙疃李金养殖场</t>
  </si>
  <si>
    <t>濉溪县孙疃四好养殖场</t>
  </si>
  <si>
    <t>濉溪县孙疃振振家庭农场</t>
  </si>
  <si>
    <t>濉溪县孙疃诚诚家庭农场</t>
  </si>
  <si>
    <t>濉溪县孙疃镇志侠养殖场</t>
  </si>
  <si>
    <t>濉溪县昌茂秸秆利用专业合作社</t>
  </si>
  <si>
    <t>濉溪县五沟镇宏嘉养殖家庭农场</t>
  </si>
  <si>
    <t>濉溪县五沟曾淑程家庭农场</t>
  </si>
  <si>
    <t>濉溪县五沟镇王辉养殖场</t>
  </si>
  <si>
    <t>濉溪县五沟镇王顺谷物种植家庭农场</t>
  </si>
  <si>
    <t>濉溪县五沟宏亮谷物种植农场</t>
  </si>
  <si>
    <t>濉溪县四铺关成建家庭农场</t>
  </si>
  <si>
    <t>濉溪县四铺赵磊养牛场</t>
  </si>
  <si>
    <t>濉溪县四铺钰涵养殖场</t>
  </si>
  <si>
    <t>濉溪县四铺陈钦宗养牛场</t>
  </si>
  <si>
    <t>南坪普兴养殖场</t>
  </si>
  <si>
    <t>南坪金戈养殖场</t>
  </si>
  <si>
    <t>南坪宇翔养殖场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</si>
</sst>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.00_);[Red]\(0.00\)"/>
    <numFmt numFmtId="179" formatCode="0.000_ "/>
    <numFmt numFmtId="180" formatCode="0_ "/>
    <numFmt numFmtId="181" formatCode="0.0000_ "/>
  </numFmts>
  <fonts count="34">
    <font>
      <sz val="11"/>
      <color theme="1"/>
      <name val="宋体"/>
      <charset val="134"/>
      <scheme val="minor"/>
    </font>
    <font>
      <b/>
      <sz val="22"/>
      <color rgb="FF000000"/>
      <name val="仿宋"/>
      <charset val="134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9"/>
      <color rgb="FF000000"/>
      <name val="仿宋"/>
      <charset val="134"/>
    </font>
    <font>
      <b/>
      <sz val="36"/>
      <color theme="1"/>
      <name val="仿宋"/>
      <charset val="134"/>
    </font>
    <font>
      <b/>
      <sz val="18"/>
      <color rgb="FF000000"/>
      <name val="仿宋"/>
      <charset val="134"/>
    </font>
    <font>
      <b/>
      <sz val="18"/>
      <color theme="1"/>
      <name val="仿宋"/>
      <charset val="134"/>
    </font>
    <font>
      <b/>
      <sz val="18"/>
      <color rgb="FF000000"/>
      <name val="华文仿宋"/>
      <charset val="134"/>
    </font>
    <font>
      <b/>
      <sz val="18"/>
      <color theme="1"/>
      <name val="华文仿宋"/>
      <charset val="134"/>
    </font>
    <font>
      <sz val="18"/>
      <color rgb="FF000000"/>
      <name val="仿宋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1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4" borderId="21" applyNumberFormat="0" applyAlignment="0" applyProtection="0">
      <alignment vertical="center"/>
    </xf>
    <xf numFmtId="0" fontId="26" fillId="5" borderId="23" applyNumberFormat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177" fontId="6" fillId="0" borderId="8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9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177" fontId="6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2" xfId="0" applyFont="1" applyBorder="1">
      <alignment vertical="center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76" fontId="3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179" fontId="4" fillId="0" borderId="13" xfId="0" applyNumberFormat="1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center"/>
    </xf>
    <xf numFmtId="43" fontId="0" fillId="0" borderId="0" xfId="0" applyNumberForma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3" fontId="9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180" fontId="8" fillId="0" borderId="3" xfId="0" applyNumberFormat="1" applyFont="1" applyFill="1" applyBorder="1" applyAlignment="1">
      <alignment horizontal="center" vertical="center"/>
    </xf>
    <xf numFmtId="181" fontId="8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43" fontId="13" fillId="0" borderId="3" xfId="0" applyNumberFormat="1" applyFont="1" applyFill="1" applyBorder="1" applyAlignment="1">
      <alignment horizontal="center" vertical="center"/>
    </xf>
    <xf numFmtId="43" fontId="14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10" fontId="0" fillId="0" borderId="0" xfId="3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14544\Desktop\&#28142;&#21271;&#20892;&#26449;&#23616;2024&#22870;&#34917;-26.7.24\&#28142;&#21271;&#24066;&#20892;&#19994;&#20892;&#26449;&#23616;24&#24180;&#22870;&#34917;&#26680;&#26597;\&#28142;&#21271;&#24066;&#26680;&#26597;&#27719;&#24635;&#34920;-&#20135;&#19994;&#25206;&#25345;&#25919;&#31574;\1&#12289;&#27719;&#24635;&#34920;-&#20135;&#19994;&#25206;&#25345;&#25919;&#31574;-10.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1"/>
      <sheetName val="汇总2"/>
      <sheetName val="2.1、支持种业育繁推体系建设项目"/>
      <sheetName val="2.3-1、种业实验室"/>
      <sheetName val="2.3-2、种业院士、首席专家工作室"/>
      <sheetName val="3.1、支持日光温室、钢构大棚和连动温室建设项目"/>
      <sheetName val="3.2、支持机械化综合农事服务中心等建设"/>
      <sheetName val="4.1支持畜禽保种场"/>
      <sheetName val="4.4、支持兽医社会化服务组织"/>
      <sheetName val="6、支持冷库、保鲜库建设"/>
      <sheetName val="7、支持“淮优”专业协会开拓市场"/>
      <sheetName val="8.1、支持三品一标和名牌农产品建设"/>
      <sheetName val="8.2、支持参加农产品展示展销活动"/>
      <sheetName val="8.3-1 支持农业产业化重点龙头企业"/>
      <sheetName val="8.3 -2支持农业产业化家庭农场"/>
      <sheetName val="8.3-3 支持农业产业化合作社"/>
      <sheetName val="8.4、支持“淮优”农产品主体"/>
      <sheetName val="8.5、支持“淮优”农产品宣传推广"/>
      <sheetName val="9、支持农业信息化应用"/>
      <sheetName val="10、支持农业贷款贴息"/>
    </sheetNames>
    <sheetDataSet>
      <sheetData sheetId="0">
        <row r="40">
          <cell r="V40">
            <v>0.358656772185345</v>
          </cell>
        </row>
      </sheetData>
      <sheetData sheetId="1">
        <row r="37">
          <cell r="V37">
            <v>0.358656772185345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0"/>
  <sheetViews>
    <sheetView zoomScale="70" zoomScaleNormal="70" topLeftCell="B2" workbookViewId="0">
      <selection activeCell="G4" sqref="G4:H4"/>
    </sheetView>
  </sheetViews>
  <sheetFormatPr defaultColWidth="9" defaultRowHeight="38" customHeight="1"/>
  <cols>
    <col min="1" max="1" width="8.27777777777778" style="72" customWidth="1"/>
    <col min="2" max="2" width="55.7592592592593" style="72" customWidth="1"/>
    <col min="3" max="3" width="14.2777777777778" style="72" hidden="1" customWidth="1"/>
    <col min="4" max="4" width="21.0833333333333" style="73" hidden="1" customWidth="1"/>
    <col min="5" max="5" width="15.7685185185185" style="74" hidden="1" customWidth="1"/>
    <col min="6" max="6" width="22.5092592592593" style="73" hidden="1" customWidth="1"/>
    <col min="7" max="7" width="14.7222222222222" style="72" customWidth="1"/>
    <col min="8" max="8" width="15.9351851851852" style="75" customWidth="1"/>
    <col min="9" max="9" width="16.1018518518519" style="74" customWidth="1"/>
    <col min="10" max="10" width="15.9351851851852" style="75" customWidth="1"/>
    <col min="11" max="11" width="13.7685185185185" style="72" customWidth="1"/>
    <col min="12" max="12" width="15.9351851851852" style="75" customWidth="1"/>
    <col min="13" max="13" width="15.1018518518519" style="74" customWidth="1"/>
    <col min="14" max="14" width="15.9351851851852" style="75" customWidth="1"/>
    <col min="15" max="15" width="15.5555555555556" style="72" customWidth="1"/>
    <col min="16" max="16" width="15.9351851851852" style="75" customWidth="1"/>
    <col min="17" max="17" width="15.5555555555556" style="74" customWidth="1"/>
    <col min="18" max="18" width="15.9351851851852" style="75" customWidth="1"/>
    <col min="19" max="19" width="15.5555555555556" style="74" customWidth="1"/>
    <col min="20" max="20" width="15.9351851851852" style="75" customWidth="1"/>
    <col min="21" max="21" width="15.5555555555556" style="74" customWidth="1"/>
    <col min="22" max="22" width="16.9444444444444" style="75" customWidth="1"/>
    <col min="23" max="23" width="17.7777777777778" style="72" customWidth="1"/>
    <col min="24" max="16384" width="9" style="72"/>
  </cols>
  <sheetData>
    <row r="1" ht="54" customHeight="1" spans="1:2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customHeight="1" spans="1:23">
      <c r="A2" s="77"/>
      <c r="B2" s="77"/>
      <c r="C2" s="78"/>
      <c r="D2" s="78"/>
      <c r="E2" s="78"/>
      <c r="F2" s="78"/>
      <c r="G2" s="78"/>
      <c r="H2" s="79"/>
      <c r="I2" s="78"/>
      <c r="J2" s="79"/>
      <c r="K2" s="78"/>
      <c r="L2" s="79"/>
      <c r="M2" s="78"/>
      <c r="N2" s="79"/>
      <c r="O2" s="78"/>
      <c r="P2" s="79"/>
      <c r="Q2" s="78"/>
      <c r="R2" s="79"/>
      <c r="S2" s="80"/>
      <c r="T2" s="80" t="s">
        <v>1</v>
      </c>
      <c r="U2" s="80"/>
      <c r="V2" s="80"/>
      <c r="W2" s="80"/>
    </row>
    <row r="3" ht="51" customHeight="1" spans="1:23">
      <c r="A3" s="81" t="s">
        <v>2</v>
      </c>
      <c r="B3" s="81" t="s">
        <v>3</v>
      </c>
      <c r="C3" s="82" t="s">
        <v>4</v>
      </c>
      <c r="D3" s="82"/>
      <c r="E3" s="82"/>
      <c r="F3" s="82"/>
      <c r="G3" s="83" t="s">
        <v>5</v>
      </c>
      <c r="H3" s="84"/>
      <c r="I3" s="84"/>
      <c r="J3" s="84"/>
      <c r="K3" s="84"/>
      <c r="L3" s="84"/>
      <c r="M3" s="84"/>
      <c r="N3" s="85"/>
      <c r="O3" s="83" t="s">
        <v>6</v>
      </c>
      <c r="P3" s="84"/>
      <c r="Q3" s="84"/>
      <c r="R3" s="84"/>
      <c r="S3" s="84"/>
      <c r="T3" s="84"/>
      <c r="U3" s="84"/>
      <c r="V3" s="85"/>
      <c r="W3" s="81" t="s">
        <v>7</v>
      </c>
    </row>
    <row r="4" ht="51" customHeight="1" spans="1:23">
      <c r="A4" s="81"/>
      <c r="B4" s="81"/>
      <c r="C4" s="82"/>
      <c r="D4" s="82"/>
      <c r="E4" s="82"/>
      <c r="F4" s="82"/>
      <c r="G4" s="86" t="s">
        <v>8</v>
      </c>
      <c r="H4" s="87"/>
      <c r="I4" s="86" t="s">
        <v>9</v>
      </c>
      <c r="J4" s="87"/>
      <c r="K4" s="86" t="s">
        <v>10</v>
      </c>
      <c r="L4" s="87"/>
      <c r="M4" s="86" t="s">
        <v>11</v>
      </c>
      <c r="N4" s="87"/>
      <c r="O4" s="86" t="s">
        <v>8</v>
      </c>
      <c r="P4" s="87"/>
      <c r="Q4" s="86" t="s">
        <v>9</v>
      </c>
      <c r="R4" s="87"/>
      <c r="S4" s="86" t="s">
        <v>10</v>
      </c>
      <c r="T4" s="87"/>
      <c r="U4" s="86" t="s">
        <v>11</v>
      </c>
      <c r="V4" s="87"/>
      <c r="W4" s="81"/>
    </row>
    <row r="5" ht="51" customHeight="1" spans="1:23">
      <c r="A5" s="81"/>
      <c r="B5" s="81"/>
      <c r="C5" s="88" t="s">
        <v>12</v>
      </c>
      <c r="D5" s="89" t="s">
        <v>13</v>
      </c>
      <c r="E5" s="90" t="s">
        <v>14</v>
      </c>
      <c r="F5" s="91" t="s">
        <v>15</v>
      </c>
      <c r="G5" s="81" t="s">
        <v>16</v>
      </c>
      <c r="H5" s="81" t="s">
        <v>17</v>
      </c>
      <c r="I5" s="81" t="s">
        <v>16</v>
      </c>
      <c r="J5" s="81" t="s">
        <v>17</v>
      </c>
      <c r="K5" s="81" t="s">
        <v>16</v>
      </c>
      <c r="L5" s="81" t="s">
        <v>17</v>
      </c>
      <c r="M5" s="81" t="s">
        <v>16</v>
      </c>
      <c r="N5" s="81" t="s">
        <v>17</v>
      </c>
      <c r="O5" s="81" t="s">
        <v>16</v>
      </c>
      <c r="P5" s="81" t="s">
        <v>17</v>
      </c>
      <c r="Q5" s="81" t="s">
        <v>16</v>
      </c>
      <c r="R5" s="81" t="s">
        <v>17</v>
      </c>
      <c r="S5" s="81" t="s">
        <v>16</v>
      </c>
      <c r="T5" s="81" t="s">
        <v>17</v>
      </c>
      <c r="U5" s="81" t="s">
        <v>16</v>
      </c>
      <c r="V5" s="81" t="s">
        <v>17</v>
      </c>
      <c r="W5" s="81"/>
    </row>
    <row r="6" ht="51" customHeight="1" spans="1:23">
      <c r="A6" s="92">
        <v>1</v>
      </c>
      <c r="B6" s="93" t="s">
        <v>18</v>
      </c>
      <c r="C6" s="94"/>
      <c r="D6" s="95"/>
      <c r="E6" s="96"/>
      <c r="F6" s="97"/>
      <c r="G6" s="94">
        <v>2</v>
      </c>
      <c r="H6" s="98">
        <v>55.04</v>
      </c>
      <c r="I6" s="94">
        <v>3</v>
      </c>
      <c r="J6" s="98">
        <v>114.46</v>
      </c>
      <c r="K6" s="94">
        <v>11</v>
      </c>
      <c r="L6" s="98">
        <v>346.38</v>
      </c>
      <c r="M6" s="96">
        <f t="shared" ref="M6:M13" si="0">G6+I6+K6</f>
        <v>16</v>
      </c>
      <c r="N6" s="99">
        <f t="shared" ref="N6:N13" si="1">H6+J6+L6</f>
        <v>515.88</v>
      </c>
      <c r="O6" s="94">
        <v>2</v>
      </c>
      <c r="P6" s="98">
        <v>55.04</v>
      </c>
      <c r="Q6" s="94">
        <v>3</v>
      </c>
      <c r="R6" s="98">
        <v>114.46</v>
      </c>
      <c r="S6" s="94">
        <v>11</v>
      </c>
      <c r="T6" s="98">
        <v>264.502</v>
      </c>
      <c r="U6" s="96">
        <f t="shared" ref="U6:U13" si="2">O6+Q6+S6</f>
        <v>16</v>
      </c>
      <c r="V6" s="99">
        <f t="shared" ref="V6:V13" si="3">P6+R6+T6</f>
        <v>434.002</v>
      </c>
      <c r="W6" s="98">
        <f>V6*[1]汇总1!$V$40</f>
        <v>155.657756441984</v>
      </c>
    </row>
    <row r="7" ht="51" customHeight="1" spans="1:23">
      <c r="A7" s="92">
        <v>2</v>
      </c>
      <c r="B7" s="93" t="s">
        <v>19</v>
      </c>
      <c r="C7" s="94"/>
      <c r="D7" s="95"/>
      <c r="E7" s="96"/>
      <c r="F7" s="97"/>
      <c r="G7" s="94">
        <v>1</v>
      </c>
      <c r="H7" s="98">
        <v>0.25</v>
      </c>
      <c r="I7" s="94">
        <v>1</v>
      </c>
      <c r="J7" s="98">
        <v>6.9</v>
      </c>
      <c r="K7" s="94">
        <v>33</v>
      </c>
      <c r="L7" s="98">
        <v>30.45</v>
      </c>
      <c r="M7" s="96">
        <f t="shared" si="0"/>
        <v>35</v>
      </c>
      <c r="N7" s="99">
        <f t="shared" si="1"/>
        <v>37.6</v>
      </c>
      <c r="O7" s="94">
        <v>1</v>
      </c>
      <c r="P7" s="98">
        <v>0.25</v>
      </c>
      <c r="Q7" s="96">
        <v>1</v>
      </c>
      <c r="R7" s="99">
        <v>6.9</v>
      </c>
      <c r="S7" s="96">
        <v>33</v>
      </c>
      <c r="T7" s="98">
        <v>29.85</v>
      </c>
      <c r="U7" s="96">
        <f t="shared" si="2"/>
        <v>35</v>
      </c>
      <c r="V7" s="99">
        <f t="shared" si="3"/>
        <v>37</v>
      </c>
      <c r="W7" s="98">
        <f>V7*[1]汇总1!$V$40</f>
        <v>13.2703005708578</v>
      </c>
    </row>
    <row r="8" ht="51" customHeight="1" spans="1:23">
      <c r="A8" s="92">
        <v>3</v>
      </c>
      <c r="B8" s="93" t="s">
        <v>20</v>
      </c>
      <c r="C8" s="94"/>
      <c r="D8" s="95"/>
      <c r="E8" s="96"/>
      <c r="F8" s="97"/>
      <c r="G8" s="94">
        <v>8</v>
      </c>
      <c r="H8" s="98">
        <v>52.05</v>
      </c>
      <c r="I8" s="94">
        <v>2</v>
      </c>
      <c r="J8" s="98">
        <v>5.75</v>
      </c>
      <c r="K8" s="94">
        <v>10</v>
      </c>
      <c r="L8" s="98">
        <v>37.9</v>
      </c>
      <c r="M8" s="96">
        <f t="shared" si="0"/>
        <v>20</v>
      </c>
      <c r="N8" s="99">
        <f t="shared" si="1"/>
        <v>95.7</v>
      </c>
      <c r="O8" s="94">
        <v>8</v>
      </c>
      <c r="P8" s="98">
        <v>52.05</v>
      </c>
      <c r="Q8" s="96">
        <v>2</v>
      </c>
      <c r="R8" s="99">
        <v>5.75</v>
      </c>
      <c r="S8" s="96">
        <v>10</v>
      </c>
      <c r="T8" s="98">
        <v>37.55</v>
      </c>
      <c r="U8" s="96">
        <f t="shared" si="2"/>
        <v>20</v>
      </c>
      <c r="V8" s="99">
        <f t="shared" si="3"/>
        <v>95.35</v>
      </c>
      <c r="W8" s="98">
        <f>V8*[1]汇总1!$V$40</f>
        <v>34.1979232278726</v>
      </c>
    </row>
    <row r="9" ht="51" customHeight="1" spans="1:23">
      <c r="A9" s="92">
        <v>4</v>
      </c>
      <c r="B9" s="93" t="s">
        <v>21</v>
      </c>
      <c r="C9" s="94"/>
      <c r="D9" s="95"/>
      <c r="E9" s="96"/>
      <c r="F9" s="97"/>
      <c r="G9" s="94"/>
      <c r="H9" s="98"/>
      <c r="I9" s="94"/>
      <c r="J9" s="98"/>
      <c r="K9" s="94">
        <v>3</v>
      </c>
      <c r="L9" s="98">
        <v>133.18</v>
      </c>
      <c r="M9" s="96">
        <f t="shared" si="0"/>
        <v>3</v>
      </c>
      <c r="N9" s="99">
        <f t="shared" si="1"/>
        <v>133.18</v>
      </c>
      <c r="O9" s="94"/>
      <c r="P9" s="98"/>
      <c r="Q9" s="96"/>
      <c r="R9" s="99"/>
      <c r="S9" s="96">
        <v>3</v>
      </c>
      <c r="T9" s="98">
        <v>118.38</v>
      </c>
      <c r="U9" s="96">
        <f t="shared" si="2"/>
        <v>3</v>
      </c>
      <c r="V9" s="99">
        <f t="shared" si="3"/>
        <v>118.38</v>
      </c>
      <c r="W9" s="98">
        <f>V9*[1]汇总1!$V$40</f>
        <v>42.4577886913011</v>
      </c>
    </row>
    <row r="10" ht="51" customHeight="1" spans="1:23">
      <c r="A10" s="92">
        <v>5</v>
      </c>
      <c r="B10" s="100" t="s">
        <v>22</v>
      </c>
      <c r="C10" s="94"/>
      <c r="D10" s="95"/>
      <c r="E10" s="96"/>
      <c r="F10" s="97"/>
      <c r="G10" s="94">
        <v>3</v>
      </c>
      <c r="H10" s="98">
        <v>60</v>
      </c>
      <c r="I10" s="94">
        <v>2</v>
      </c>
      <c r="J10" s="98">
        <v>120</v>
      </c>
      <c r="K10" s="94">
        <v>9</v>
      </c>
      <c r="L10" s="98">
        <v>420</v>
      </c>
      <c r="M10" s="96">
        <f t="shared" si="0"/>
        <v>14</v>
      </c>
      <c r="N10" s="99">
        <f t="shared" si="1"/>
        <v>600</v>
      </c>
      <c r="O10" s="94">
        <v>3</v>
      </c>
      <c r="P10" s="98">
        <v>60</v>
      </c>
      <c r="Q10" s="96">
        <v>2</v>
      </c>
      <c r="R10" s="99">
        <v>120</v>
      </c>
      <c r="S10" s="96">
        <v>9</v>
      </c>
      <c r="T10" s="98">
        <v>420</v>
      </c>
      <c r="U10" s="96">
        <f t="shared" si="2"/>
        <v>14</v>
      </c>
      <c r="V10" s="99">
        <f t="shared" si="3"/>
        <v>600</v>
      </c>
      <c r="W10" s="98">
        <f>V10*[1]汇总1!$V$40</f>
        <v>215.194063311207</v>
      </c>
    </row>
    <row r="11" ht="51" customHeight="1" spans="1:23">
      <c r="A11" s="92">
        <v>6</v>
      </c>
      <c r="B11" s="100" t="s">
        <v>23</v>
      </c>
      <c r="C11" s="94"/>
      <c r="D11" s="95"/>
      <c r="E11" s="96"/>
      <c r="F11" s="97"/>
      <c r="G11" s="94">
        <v>1</v>
      </c>
      <c r="H11" s="98">
        <v>10</v>
      </c>
      <c r="I11" s="94"/>
      <c r="J11" s="98"/>
      <c r="K11" s="94"/>
      <c r="L11" s="98"/>
      <c r="M11" s="96">
        <f t="shared" si="0"/>
        <v>1</v>
      </c>
      <c r="N11" s="99">
        <f t="shared" si="1"/>
        <v>10</v>
      </c>
      <c r="O11" s="94">
        <v>1</v>
      </c>
      <c r="P11" s="98">
        <v>10</v>
      </c>
      <c r="Q11" s="96"/>
      <c r="R11" s="99"/>
      <c r="S11" s="96"/>
      <c r="T11" s="98"/>
      <c r="U11" s="96">
        <f t="shared" si="2"/>
        <v>1</v>
      </c>
      <c r="V11" s="99">
        <f t="shared" si="3"/>
        <v>10</v>
      </c>
      <c r="W11" s="98">
        <f>V11*[1]汇总1!$V$40</f>
        <v>3.58656772185345</v>
      </c>
    </row>
    <row r="12" ht="51" customHeight="1" spans="1:23">
      <c r="A12" s="92">
        <v>7</v>
      </c>
      <c r="B12" s="100" t="s">
        <v>24</v>
      </c>
      <c r="C12" s="94"/>
      <c r="D12" s="95"/>
      <c r="E12" s="96"/>
      <c r="F12" s="97"/>
      <c r="G12" s="94">
        <v>1</v>
      </c>
      <c r="H12" s="98">
        <v>42</v>
      </c>
      <c r="I12" s="94"/>
      <c r="J12" s="98"/>
      <c r="K12" s="94">
        <v>1</v>
      </c>
      <c r="L12" s="98">
        <v>22.39</v>
      </c>
      <c r="M12" s="96">
        <f t="shared" si="0"/>
        <v>2</v>
      </c>
      <c r="N12" s="99">
        <f t="shared" si="1"/>
        <v>64.39</v>
      </c>
      <c r="O12" s="94">
        <v>1</v>
      </c>
      <c r="P12" s="98">
        <v>42</v>
      </c>
      <c r="Q12" s="96"/>
      <c r="R12" s="99"/>
      <c r="S12" s="96">
        <v>1</v>
      </c>
      <c r="T12" s="98">
        <v>18.01</v>
      </c>
      <c r="U12" s="96">
        <f t="shared" si="2"/>
        <v>2</v>
      </c>
      <c r="V12" s="99">
        <f t="shared" si="3"/>
        <v>60.01</v>
      </c>
      <c r="W12" s="98">
        <f>V12*[1]汇总1!$V$40</f>
        <v>21.5229928988426</v>
      </c>
    </row>
    <row r="13" ht="51" customHeight="1" spans="1:23">
      <c r="A13" s="92">
        <v>8</v>
      </c>
      <c r="B13" s="100" t="s">
        <v>25</v>
      </c>
      <c r="C13" s="94"/>
      <c r="D13" s="95"/>
      <c r="E13" s="96"/>
      <c r="F13" s="97"/>
      <c r="G13" s="94">
        <v>105</v>
      </c>
      <c r="H13" s="98">
        <v>340.5695</v>
      </c>
      <c r="I13" s="94">
        <v>12</v>
      </c>
      <c r="J13" s="98">
        <v>148.14682</v>
      </c>
      <c r="K13" s="94">
        <v>98</v>
      </c>
      <c r="L13" s="98">
        <v>374.2170608</v>
      </c>
      <c r="M13" s="96">
        <f t="shared" si="0"/>
        <v>215</v>
      </c>
      <c r="N13" s="99">
        <f t="shared" si="1"/>
        <v>862.9333808</v>
      </c>
      <c r="O13" s="94">
        <v>11</v>
      </c>
      <c r="P13" s="98">
        <v>17.43</v>
      </c>
      <c r="Q13" s="96">
        <v>2</v>
      </c>
      <c r="R13" s="99">
        <v>117.82</v>
      </c>
      <c r="S13" s="96">
        <v>4</v>
      </c>
      <c r="T13" s="98">
        <v>109.75</v>
      </c>
      <c r="U13" s="96">
        <f t="shared" si="2"/>
        <v>17</v>
      </c>
      <c r="V13" s="99">
        <f t="shared" si="3"/>
        <v>245</v>
      </c>
      <c r="W13" s="98">
        <f>V13*[1]汇总1!$V$40</f>
        <v>87.8709091854095</v>
      </c>
    </row>
    <row r="14" ht="68" customHeight="1" spans="1:23">
      <c r="A14" s="92"/>
      <c r="B14" s="92" t="s">
        <v>26</v>
      </c>
      <c r="C14" s="94">
        <f t="shared" ref="C14:I14" si="4">SUM(C6:C13)</f>
        <v>0</v>
      </c>
      <c r="D14" s="95">
        <f t="shared" si="4"/>
        <v>0</v>
      </c>
      <c r="E14" s="94">
        <f t="shared" si="4"/>
        <v>0</v>
      </c>
      <c r="F14" s="97">
        <f t="shared" si="4"/>
        <v>0</v>
      </c>
      <c r="G14" s="94">
        <f t="shared" si="4"/>
        <v>121</v>
      </c>
      <c r="H14" s="94">
        <f t="shared" si="4"/>
        <v>559.9095</v>
      </c>
      <c r="I14" s="94">
        <f t="shared" si="4"/>
        <v>20</v>
      </c>
      <c r="J14" s="94">
        <f t="shared" ref="J14:V14" si="5">SUM(J6:J13)</f>
        <v>395.25682</v>
      </c>
      <c r="K14" s="94">
        <f t="shared" si="5"/>
        <v>165</v>
      </c>
      <c r="L14" s="98">
        <f t="shared" si="5"/>
        <v>1364.5170608</v>
      </c>
      <c r="M14" s="94">
        <f t="shared" si="5"/>
        <v>306</v>
      </c>
      <c r="N14" s="98">
        <f t="shared" si="5"/>
        <v>2319.6833808</v>
      </c>
      <c r="O14" s="94">
        <f t="shared" si="5"/>
        <v>27</v>
      </c>
      <c r="P14" s="94">
        <f t="shared" si="5"/>
        <v>236.77</v>
      </c>
      <c r="Q14" s="94">
        <f t="shared" si="5"/>
        <v>10</v>
      </c>
      <c r="R14" s="94">
        <f t="shared" si="5"/>
        <v>364.93</v>
      </c>
      <c r="S14" s="94">
        <f t="shared" si="5"/>
        <v>71</v>
      </c>
      <c r="T14" s="94">
        <f t="shared" si="5"/>
        <v>998.042</v>
      </c>
      <c r="U14" s="94">
        <f t="shared" si="5"/>
        <v>108</v>
      </c>
      <c r="V14" s="98">
        <f t="shared" si="5"/>
        <v>1599.742</v>
      </c>
      <c r="W14" s="98">
        <f>V14*[1]汇总1!$V$40</f>
        <v>573.758302049328</v>
      </c>
    </row>
    <row r="20" customHeight="1" spans="21:21">
      <c r="U20" s="101"/>
    </row>
  </sheetData>
  <sheetProtection formatCells="0" formatColumns="0" formatRows="0" insertRows="0" insertColumns="0" insertHyperlinks="0" deleteColumns="0" deleteRows="0" sort="0" autoFilter="0" pivotTables="0"/>
  <mergeCells count="16">
    <mergeCell ref="A1:W1"/>
    <mergeCell ref="T2:W2"/>
    <mergeCell ref="C3:F3"/>
    <mergeCell ref="G3:N3"/>
    <mergeCell ref="O3:V3"/>
    <mergeCell ref="G4:H4"/>
    <mergeCell ref="I4:J4"/>
    <mergeCell ref="K4:L4"/>
    <mergeCell ref="M4:N4"/>
    <mergeCell ref="O4:P4"/>
    <mergeCell ref="Q4:R4"/>
    <mergeCell ref="S4:T4"/>
    <mergeCell ref="U4:V4"/>
    <mergeCell ref="A3:A5"/>
    <mergeCell ref="B3:B5"/>
    <mergeCell ref="W3:W5"/>
  </mergeCells>
  <pageMargins left="0.984027777777778" right="0.751388888888889" top="1" bottom="1" header="0.5" footer="0.5"/>
  <pageSetup paperSize="9" scale="3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I16" sqref="I16"/>
    </sheetView>
  </sheetViews>
  <sheetFormatPr defaultColWidth="9.02777777777778" defaultRowHeight="14.4"/>
  <cols>
    <col min="1" max="2" width="9.02777777777778" style="21"/>
    <col min="3" max="3" width="22.7037037037037" style="21" customWidth="1"/>
    <col min="4" max="4" width="26.0185185185185" style="63" customWidth="1"/>
    <col min="5" max="5" width="9.44444444444444" style="21"/>
    <col min="6" max="8" width="9.02777777777778" style="21"/>
    <col min="9" max="9" width="14.0092592592593" style="21" customWidth="1"/>
    <col min="10" max="10" width="11.4444444444444" style="21" customWidth="1"/>
    <col min="11" max="11" width="10.2222222222222" style="21" customWidth="1"/>
    <col min="12" max="12" width="16.6666666666667" style="21" customWidth="1"/>
    <col min="13" max="16384" width="9.02777777777778" style="21"/>
  </cols>
  <sheetData>
    <row r="1" ht="52" customHeight="1" spans="1:12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60" spans="1:12">
      <c r="A2" s="4" t="s">
        <v>2</v>
      </c>
      <c r="B2" s="4" t="s">
        <v>28</v>
      </c>
      <c r="C2" s="4" t="s">
        <v>29</v>
      </c>
      <c r="D2" s="4" t="s">
        <v>30</v>
      </c>
      <c r="E2" s="4" t="s">
        <v>31</v>
      </c>
      <c r="F2" s="64" t="s">
        <v>32</v>
      </c>
      <c r="G2" s="4" t="s">
        <v>33</v>
      </c>
      <c r="H2" s="4" t="s">
        <v>34</v>
      </c>
      <c r="I2" s="4" t="s">
        <v>35</v>
      </c>
      <c r="J2" s="4" t="s">
        <v>36</v>
      </c>
      <c r="K2" s="65" t="s">
        <v>37</v>
      </c>
      <c r="L2" s="41" t="s">
        <v>38</v>
      </c>
    </row>
    <row r="3" ht="30" customHeight="1" spans="1:12">
      <c r="A3" s="7">
        <v>1</v>
      </c>
      <c r="B3" s="42" t="s">
        <v>8</v>
      </c>
      <c r="C3" s="42" t="s">
        <v>18</v>
      </c>
      <c r="D3" s="42" t="s">
        <v>39</v>
      </c>
      <c r="E3" s="45">
        <v>1008</v>
      </c>
      <c r="F3" s="66" t="s">
        <v>40</v>
      </c>
      <c r="G3" s="66"/>
      <c r="H3" s="45">
        <v>5.04</v>
      </c>
      <c r="I3" s="8">
        <v>10.3</v>
      </c>
      <c r="J3" s="8">
        <f>H3</f>
        <v>5.04</v>
      </c>
      <c r="K3" s="67">
        <f>J3*[1]汇总2!$V$37</f>
        <v>1.80763013181414</v>
      </c>
      <c r="L3" s="47"/>
    </row>
    <row r="4" ht="30" customHeight="1" spans="1:12">
      <c r="A4" s="7">
        <v>2</v>
      </c>
      <c r="B4" s="42" t="s">
        <v>8</v>
      </c>
      <c r="C4" s="42" t="s">
        <v>18</v>
      </c>
      <c r="D4" s="42" t="s">
        <v>41</v>
      </c>
      <c r="E4" s="45">
        <f>50*666</f>
        <v>33300</v>
      </c>
      <c r="F4" s="66" t="s">
        <v>40</v>
      </c>
      <c r="G4" s="66"/>
      <c r="H4" s="45">
        <v>50</v>
      </c>
      <c r="I4" s="8">
        <v>92.06</v>
      </c>
      <c r="J4" s="8">
        <f>H4</f>
        <v>50</v>
      </c>
      <c r="K4" s="67">
        <f>J4*[1]汇总2!$V$37</f>
        <v>17.9328386092672</v>
      </c>
      <c r="L4" s="47"/>
    </row>
    <row r="5" ht="30" customHeight="1" spans="1:12">
      <c r="A5" s="7">
        <v>3</v>
      </c>
      <c r="B5" s="42" t="s">
        <v>9</v>
      </c>
      <c r="C5" s="42" t="s">
        <v>18</v>
      </c>
      <c r="D5" s="42" t="s">
        <v>42</v>
      </c>
      <c r="E5" s="45">
        <v>11000</v>
      </c>
      <c r="F5" s="44" t="s">
        <v>40</v>
      </c>
      <c r="G5" s="43">
        <v>600</v>
      </c>
      <c r="H5" s="45">
        <v>50</v>
      </c>
      <c r="I5" s="8">
        <v>628.12</v>
      </c>
      <c r="J5" s="8">
        <f t="shared" ref="J5:J12" si="0">H5</f>
        <v>50</v>
      </c>
      <c r="K5" s="67">
        <f>J5*[1]汇总2!$V$37</f>
        <v>17.9328386092672</v>
      </c>
      <c r="L5" s="47"/>
    </row>
    <row r="6" ht="30" customHeight="1" spans="1:12">
      <c r="A6" s="7">
        <v>4</v>
      </c>
      <c r="B6" s="42" t="s">
        <v>9</v>
      </c>
      <c r="C6" s="42" t="s">
        <v>18</v>
      </c>
      <c r="D6" s="42" t="s">
        <v>43</v>
      </c>
      <c r="E6" s="45">
        <v>2892</v>
      </c>
      <c r="F6" s="44" t="s">
        <v>40</v>
      </c>
      <c r="G6" s="43">
        <v>500</v>
      </c>
      <c r="H6" s="45">
        <v>14.46</v>
      </c>
      <c r="I6" s="8">
        <v>55.5</v>
      </c>
      <c r="J6" s="8">
        <f t="shared" si="0"/>
        <v>14.46</v>
      </c>
      <c r="K6" s="67">
        <f>J6*[1]汇总2!$V$37</f>
        <v>5.18617692580009</v>
      </c>
      <c r="L6" s="47"/>
    </row>
    <row r="7" ht="30" customHeight="1" spans="1:12">
      <c r="A7" s="7">
        <v>5</v>
      </c>
      <c r="B7" s="42" t="s">
        <v>9</v>
      </c>
      <c r="C7" s="42" t="s">
        <v>18</v>
      </c>
      <c r="D7" s="42" t="s">
        <v>44</v>
      </c>
      <c r="E7" s="11">
        <v>10077</v>
      </c>
      <c r="F7" s="44" t="s">
        <v>40</v>
      </c>
      <c r="G7" s="11">
        <v>500</v>
      </c>
      <c r="H7" s="45">
        <v>50</v>
      </c>
      <c r="I7" s="45">
        <v>139.8087</v>
      </c>
      <c r="J7" s="45">
        <f t="shared" si="0"/>
        <v>50</v>
      </c>
      <c r="K7" s="67">
        <f>J7*[1]汇总2!$V$37</f>
        <v>17.9328386092672</v>
      </c>
      <c r="L7" s="47"/>
    </row>
    <row r="8" ht="30" customHeight="1" spans="1:12">
      <c r="A8" s="7">
        <v>6</v>
      </c>
      <c r="B8" s="42" t="s">
        <v>10</v>
      </c>
      <c r="C8" s="42" t="s">
        <v>18</v>
      </c>
      <c r="D8" s="42" t="s">
        <v>45</v>
      </c>
      <c r="E8" s="68">
        <v>3300</v>
      </c>
      <c r="F8" s="44" t="s">
        <v>40</v>
      </c>
      <c r="G8" s="43">
        <v>200</v>
      </c>
      <c r="H8" s="45">
        <v>15.21</v>
      </c>
      <c r="I8" s="8">
        <v>37.15</v>
      </c>
      <c r="J8" s="8">
        <f t="shared" si="0"/>
        <v>15.21</v>
      </c>
      <c r="K8" s="67">
        <f>J8*[1]汇总2!$V$37</f>
        <v>5.4551695049391</v>
      </c>
      <c r="L8" s="47"/>
    </row>
    <row r="9" ht="30" customHeight="1" spans="1:12">
      <c r="A9" s="7">
        <v>7</v>
      </c>
      <c r="B9" s="42" t="s">
        <v>10</v>
      </c>
      <c r="C9" s="42" t="s">
        <v>18</v>
      </c>
      <c r="D9" s="42" t="s">
        <v>46</v>
      </c>
      <c r="E9" s="45">
        <v>14400</v>
      </c>
      <c r="F9" s="44" t="s">
        <v>40</v>
      </c>
      <c r="G9" s="43">
        <v>2600</v>
      </c>
      <c r="H9" s="45">
        <v>50</v>
      </c>
      <c r="I9" s="8">
        <v>120</v>
      </c>
      <c r="J9" s="8">
        <f t="shared" si="0"/>
        <v>50</v>
      </c>
      <c r="K9" s="67">
        <f>J9*[1]汇总2!$V$37</f>
        <v>17.9328386092672</v>
      </c>
      <c r="L9" s="47"/>
    </row>
    <row r="10" ht="30" customHeight="1" spans="1:12">
      <c r="A10" s="7">
        <v>8</v>
      </c>
      <c r="B10" s="42" t="s">
        <v>10</v>
      </c>
      <c r="C10" s="42" t="s">
        <v>18</v>
      </c>
      <c r="D10" s="7" t="s">
        <v>47</v>
      </c>
      <c r="E10" s="11">
        <v>5000</v>
      </c>
      <c r="F10" s="44" t="s">
        <v>40</v>
      </c>
      <c r="G10" s="11">
        <v>500</v>
      </c>
      <c r="H10" s="8">
        <v>36.12</v>
      </c>
      <c r="I10" s="8">
        <v>47.8</v>
      </c>
      <c r="J10" s="8">
        <f t="shared" si="0"/>
        <v>36.12</v>
      </c>
      <c r="K10" s="67">
        <f>J10*[1]汇总2!$V$37</f>
        <v>12.9546826113347</v>
      </c>
      <c r="L10" s="47"/>
    </row>
    <row r="11" ht="30" customHeight="1" spans="1:12">
      <c r="A11" s="7">
        <v>9</v>
      </c>
      <c r="B11" s="42" t="s">
        <v>10</v>
      </c>
      <c r="C11" s="42" t="s">
        <v>18</v>
      </c>
      <c r="D11" s="7" t="s">
        <v>48</v>
      </c>
      <c r="E11" s="11">
        <v>11895</v>
      </c>
      <c r="F11" s="44" t="s">
        <v>40</v>
      </c>
      <c r="G11" s="11">
        <v>1100</v>
      </c>
      <c r="H11" s="8">
        <v>85.6568</v>
      </c>
      <c r="I11" s="8">
        <v>294</v>
      </c>
      <c r="J11" s="8">
        <v>50</v>
      </c>
      <c r="K11" s="67">
        <f>J11*[1]汇总2!$V$37</f>
        <v>17.9328386092672</v>
      </c>
      <c r="L11" s="47"/>
    </row>
    <row r="12" ht="30" customHeight="1" spans="1:12">
      <c r="A12" s="7">
        <v>10</v>
      </c>
      <c r="B12" s="42" t="s">
        <v>10</v>
      </c>
      <c r="C12" s="42" t="s">
        <v>18</v>
      </c>
      <c r="D12" s="7" t="s">
        <v>49</v>
      </c>
      <c r="E12" s="11">
        <v>1400</v>
      </c>
      <c r="F12" s="44" t="s">
        <v>40</v>
      </c>
      <c r="G12" s="11">
        <v>60</v>
      </c>
      <c r="H12" s="8">
        <v>7</v>
      </c>
      <c r="I12" s="8">
        <v>16.876</v>
      </c>
      <c r="J12" s="8">
        <f t="shared" si="0"/>
        <v>7</v>
      </c>
      <c r="K12" s="67">
        <f>J12*[1]汇总2!$V$37</f>
        <v>2.51059740529741</v>
      </c>
      <c r="L12" s="47"/>
    </row>
    <row r="13" ht="30" customHeight="1" spans="1:12">
      <c r="A13" s="7">
        <v>11</v>
      </c>
      <c r="B13" s="42" t="s">
        <v>10</v>
      </c>
      <c r="C13" s="42" t="s">
        <v>18</v>
      </c>
      <c r="D13" s="7" t="s">
        <v>50</v>
      </c>
      <c r="E13" s="11"/>
      <c r="F13" s="44" t="s">
        <v>40</v>
      </c>
      <c r="G13" s="11"/>
      <c r="H13" s="8">
        <v>46.22</v>
      </c>
      <c r="I13" s="8"/>
      <c r="J13" s="8">
        <v>0</v>
      </c>
      <c r="K13" s="67">
        <f>J13*[1]汇总2!$V$37</f>
        <v>0</v>
      </c>
      <c r="L13" s="47" t="s">
        <v>51</v>
      </c>
    </row>
    <row r="14" ht="30" customHeight="1" spans="1:12">
      <c r="A14" s="7">
        <v>12</v>
      </c>
      <c r="B14" s="42" t="s">
        <v>10</v>
      </c>
      <c r="C14" s="42" t="s">
        <v>18</v>
      </c>
      <c r="D14" s="7" t="s">
        <v>52</v>
      </c>
      <c r="E14" s="11">
        <v>4970</v>
      </c>
      <c r="F14" s="44" t="s">
        <v>40</v>
      </c>
      <c r="G14" s="11">
        <v>300</v>
      </c>
      <c r="H14" s="8">
        <v>21</v>
      </c>
      <c r="I14" s="8">
        <v>142.959</v>
      </c>
      <c r="J14" s="8">
        <f t="shared" ref="J14:J18" si="1">H14</f>
        <v>21</v>
      </c>
      <c r="K14" s="67">
        <f>J14*[1]汇总2!$V$37</f>
        <v>7.53179221589224</v>
      </c>
      <c r="L14" s="47"/>
    </row>
    <row r="15" ht="30" customHeight="1" spans="1:12">
      <c r="A15" s="7">
        <v>13</v>
      </c>
      <c r="B15" s="42" t="s">
        <v>10</v>
      </c>
      <c r="C15" s="42" t="s">
        <v>18</v>
      </c>
      <c r="D15" s="7" t="s">
        <v>53</v>
      </c>
      <c r="E15" s="11">
        <v>4320</v>
      </c>
      <c r="F15" s="44" t="s">
        <v>40</v>
      </c>
      <c r="G15" s="11">
        <v>300</v>
      </c>
      <c r="H15" s="8">
        <v>17.92</v>
      </c>
      <c r="I15" s="8">
        <v>173.1355</v>
      </c>
      <c r="J15" s="8">
        <f t="shared" si="1"/>
        <v>17.92</v>
      </c>
      <c r="K15" s="67">
        <f>J15*[1]汇总2!$V$37</f>
        <v>6.42712935756138</v>
      </c>
      <c r="L15" s="47"/>
    </row>
    <row r="16" ht="30" customHeight="1" spans="1:12">
      <c r="A16" s="7">
        <v>14</v>
      </c>
      <c r="B16" s="42" t="s">
        <v>10</v>
      </c>
      <c r="C16" s="42" t="s">
        <v>18</v>
      </c>
      <c r="D16" s="7" t="s">
        <v>54</v>
      </c>
      <c r="E16" s="11">
        <v>6600</v>
      </c>
      <c r="F16" s="44" t="s">
        <v>40</v>
      </c>
      <c r="G16" s="11">
        <v>1000</v>
      </c>
      <c r="H16" s="8">
        <v>27.185</v>
      </c>
      <c r="I16" s="8">
        <v>121.62</v>
      </c>
      <c r="J16" s="8">
        <f t="shared" si="1"/>
        <v>27.185</v>
      </c>
      <c r="K16" s="67">
        <f>J16*[1]汇总2!$V$37</f>
        <v>9.7500843518586</v>
      </c>
      <c r="L16" s="47"/>
    </row>
    <row r="17" ht="30" customHeight="1" spans="1:12">
      <c r="A17" s="7">
        <v>15</v>
      </c>
      <c r="B17" s="42" t="s">
        <v>10</v>
      </c>
      <c r="C17" s="42" t="s">
        <v>18</v>
      </c>
      <c r="D17" s="7" t="s">
        <v>55</v>
      </c>
      <c r="E17" s="11">
        <v>2600</v>
      </c>
      <c r="F17" s="44" t="s">
        <v>40</v>
      </c>
      <c r="G17" s="11">
        <v>400</v>
      </c>
      <c r="H17" s="8">
        <v>10.067</v>
      </c>
      <c r="I17" s="8">
        <v>19.2518</v>
      </c>
      <c r="J17" s="8">
        <f t="shared" si="1"/>
        <v>10.067</v>
      </c>
      <c r="K17" s="67">
        <f>J17*[1]汇总2!$V$37</f>
        <v>3.61059772558987</v>
      </c>
      <c r="L17" s="47"/>
    </row>
    <row r="18" ht="30" customHeight="1" spans="1:12">
      <c r="A18" s="7">
        <v>16</v>
      </c>
      <c r="B18" s="42" t="s">
        <v>10</v>
      </c>
      <c r="C18" s="42" t="s">
        <v>18</v>
      </c>
      <c r="D18" s="7" t="s">
        <v>56</v>
      </c>
      <c r="E18" s="11">
        <v>9000</v>
      </c>
      <c r="F18" s="44" t="s">
        <v>40</v>
      </c>
      <c r="G18" s="11">
        <v>600</v>
      </c>
      <c r="H18" s="8">
        <v>30</v>
      </c>
      <c r="I18" s="8">
        <v>33.8495</v>
      </c>
      <c r="J18" s="8">
        <f t="shared" si="1"/>
        <v>30</v>
      </c>
      <c r="K18" s="67">
        <f>J18*[1]汇总2!$V$37</f>
        <v>10.7597031655603</v>
      </c>
      <c r="L18" s="47"/>
    </row>
    <row r="19" ht="30" customHeight="1" spans="1:12">
      <c r="A19" s="18" t="s">
        <v>57</v>
      </c>
      <c r="B19" s="19"/>
      <c r="C19" s="19"/>
      <c r="D19" s="69"/>
      <c r="E19" s="19"/>
      <c r="F19" s="70"/>
      <c r="G19" s="11"/>
      <c r="H19" s="8">
        <f>SUM(H3:H18)</f>
        <v>515.8788</v>
      </c>
      <c r="I19" s="8"/>
      <c r="J19" s="8">
        <f>SUM(J3:J18)</f>
        <v>434.002</v>
      </c>
      <c r="K19" s="71">
        <f>J19*[1]汇总2!$V$37</f>
        <v>155.657756441984</v>
      </c>
      <c r="L19" s="47"/>
    </row>
  </sheetData>
  <sheetProtection formatCells="0" formatColumns="0" formatRows="0" insertRows="0" insertColumns="0" insertHyperlinks="0" deleteColumns="0" deleteRows="0" sort="0" autoFilter="0" pivotTables="0"/>
  <mergeCells count="2">
    <mergeCell ref="A1:K1"/>
    <mergeCell ref="A19:F19"/>
  </mergeCells>
  <pageMargins left="0.751388888888889" right="0.751388888888889" top="1" bottom="1" header="0.5" footer="0.5"/>
  <pageSetup paperSize="9" scale="88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opLeftCell="A27" workbookViewId="0">
      <selection activeCell="J18" sqref="J18"/>
    </sheetView>
  </sheetViews>
  <sheetFormatPr defaultColWidth="9.02777777777778" defaultRowHeight="14.4"/>
  <cols>
    <col min="1" max="2" width="9.02777777777778" style="21"/>
    <col min="3" max="3" width="21.1111111111111" style="21" customWidth="1"/>
    <col min="4" max="4" width="16.2037037037037" style="21" customWidth="1"/>
    <col min="5" max="5" width="16.2222222222222" style="21" customWidth="1"/>
    <col min="6" max="6" width="13.4444444444444" style="21" customWidth="1"/>
    <col min="7" max="7" width="10.2222222222222" style="21" customWidth="1"/>
    <col min="8" max="8" width="9.02777777777778" style="21"/>
    <col min="9" max="9" width="14.3333333333333" style="21" customWidth="1"/>
    <col min="10" max="10" width="14.5555555555556" style="21" customWidth="1"/>
    <col min="11" max="11" width="11.5555555555556" style="21" customWidth="1"/>
    <col min="12" max="12" width="15.7777777777778" style="21" customWidth="1"/>
    <col min="13" max="16384" width="9.02777777777778" style="21"/>
  </cols>
  <sheetData>
    <row r="1" ht="46" customHeight="1" spans="1:12">
      <c r="A1" s="3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6" spans="1:12">
      <c r="A2" s="4" t="s">
        <v>2</v>
      </c>
      <c r="B2" s="4" t="s">
        <v>28</v>
      </c>
      <c r="C2" s="4" t="s">
        <v>29</v>
      </c>
      <c r="D2" s="4" t="s">
        <v>30</v>
      </c>
      <c r="E2" s="4" t="s">
        <v>59</v>
      </c>
      <c r="F2" s="4" t="s">
        <v>60</v>
      </c>
      <c r="G2" s="4" t="s">
        <v>61</v>
      </c>
      <c r="H2" s="4" t="s">
        <v>62</v>
      </c>
      <c r="I2" s="4" t="s">
        <v>34</v>
      </c>
      <c r="J2" s="4" t="s">
        <v>36</v>
      </c>
      <c r="K2" s="4" t="s">
        <v>37</v>
      </c>
      <c r="L2" s="4" t="s">
        <v>38</v>
      </c>
    </row>
    <row r="3" ht="28" customHeight="1" spans="1:12">
      <c r="A3" s="7">
        <v>1</v>
      </c>
      <c r="B3" s="42" t="s">
        <v>8</v>
      </c>
      <c r="C3" s="42" t="s">
        <v>19</v>
      </c>
      <c r="D3" s="42" t="s">
        <v>63</v>
      </c>
      <c r="E3" s="53">
        <v>13</v>
      </c>
      <c r="F3" s="53">
        <v>5</v>
      </c>
      <c r="G3" s="53">
        <v>5</v>
      </c>
      <c r="H3" s="44">
        <v>0.05</v>
      </c>
      <c r="I3" s="45">
        <v>0.25</v>
      </c>
      <c r="J3" s="45">
        <v>0.25</v>
      </c>
      <c r="K3" s="45">
        <f>J3*[1]汇总2!$V$37</f>
        <v>0.0896641930463362</v>
      </c>
      <c r="L3" s="54"/>
    </row>
    <row r="4" ht="28" customHeight="1" spans="1:12">
      <c r="A4" s="7">
        <v>2</v>
      </c>
      <c r="B4" s="42" t="s">
        <v>9</v>
      </c>
      <c r="C4" s="45" t="s">
        <v>19</v>
      </c>
      <c r="D4" s="42" t="s">
        <v>42</v>
      </c>
      <c r="E4" s="53">
        <v>160</v>
      </c>
      <c r="F4" s="53">
        <v>138</v>
      </c>
      <c r="G4" s="53">
        <v>138</v>
      </c>
      <c r="H4" s="44">
        <v>0.05</v>
      </c>
      <c r="I4" s="45">
        <f>G4*H4</f>
        <v>6.9</v>
      </c>
      <c r="J4" s="8">
        <f t="shared" ref="J4:J37" si="0">H4*G4</f>
        <v>6.9</v>
      </c>
      <c r="K4" s="45">
        <f>J4*[1]汇总2!$V$37</f>
        <v>2.47473172807888</v>
      </c>
      <c r="L4" s="55"/>
    </row>
    <row r="5" ht="28" customHeight="1" spans="1:12">
      <c r="A5" s="7">
        <v>3</v>
      </c>
      <c r="B5" s="32" t="s">
        <v>10</v>
      </c>
      <c r="C5" s="34" t="s">
        <v>19</v>
      </c>
      <c r="D5" s="32" t="s">
        <v>64</v>
      </c>
      <c r="E5" s="53">
        <v>30</v>
      </c>
      <c r="F5" s="53">
        <v>9</v>
      </c>
      <c r="G5" s="53">
        <v>9</v>
      </c>
      <c r="H5" s="56">
        <v>0.05</v>
      </c>
      <c r="I5" s="45">
        <v>0.45</v>
      </c>
      <c r="J5" s="57">
        <f t="shared" si="0"/>
        <v>0.45</v>
      </c>
      <c r="K5" s="45">
        <f>J5*[1]汇总2!$V$37</f>
        <v>0.161395547483405</v>
      </c>
      <c r="L5" s="58"/>
    </row>
    <row r="6" ht="28" customHeight="1" spans="1:12">
      <c r="A6" s="7">
        <v>4</v>
      </c>
      <c r="B6" s="59" t="s">
        <v>10</v>
      </c>
      <c r="C6" s="37" t="s">
        <v>19</v>
      </c>
      <c r="D6" s="32" t="s">
        <v>65</v>
      </c>
      <c r="E6" s="53">
        <v>43</v>
      </c>
      <c r="F6" s="53">
        <v>15</v>
      </c>
      <c r="G6" s="53">
        <v>15</v>
      </c>
      <c r="H6" s="60">
        <v>0.05</v>
      </c>
      <c r="I6" s="45">
        <v>0.75</v>
      </c>
      <c r="J6" s="61">
        <f t="shared" si="0"/>
        <v>0.75</v>
      </c>
      <c r="K6" s="45">
        <f>J6*[1]汇总2!$V$37</f>
        <v>0.268992579139009</v>
      </c>
      <c r="L6" s="62"/>
    </row>
    <row r="7" ht="28" customHeight="1" spans="1:12">
      <c r="A7" s="7">
        <v>5</v>
      </c>
      <c r="B7" s="59" t="s">
        <v>10</v>
      </c>
      <c r="C7" s="37" t="s">
        <v>19</v>
      </c>
      <c r="D7" s="32" t="s">
        <v>66</v>
      </c>
      <c r="E7" s="53">
        <v>150</v>
      </c>
      <c r="F7" s="53">
        <v>27</v>
      </c>
      <c r="G7" s="53">
        <v>27</v>
      </c>
      <c r="H7" s="60">
        <v>0.05</v>
      </c>
      <c r="I7" s="45">
        <v>1.35</v>
      </c>
      <c r="J7" s="61">
        <f t="shared" si="0"/>
        <v>1.35</v>
      </c>
      <c r="K7" s="45">
        <f>J7*[1]汇总2!$V$37</f>
        <v>0.484186642450216</v>
      </c>
      <c r="L7" s="62"/>
    </row>
    <row r="8" ht="28" customHeight="1" spans="1:12">
      <c r="A8" s="7">
        <v>6</v>
      </c>
      <c r="B8" s="59" t="s">
        <v>10</v>
      </c>
      <c r="C8" s="37" t="s">
        <v>19</v>
      </c>
      <c r="D8" s="32" t="s">
        <v>67</v>
      </c>
      <c r="E8" s="53">
        <v>260</v>
      </c>
      <c r="F8" s="53">
        <v>12</v>
      </c>
      <c r="G8" s="53">
        <v>12</v>
      </c>
      <c r="H8" s="60">
        <v>0.05</v>
      </c>
      <c r="I8" s="45">
        <v>0.6</v>
      </c>
      <c r="J8" s="61">
        <f t="shared" si="0"/>
        <v>0.6</v>
      </c>
      <c r="K8" s="45">
        <f>J8*[1]汇总2!$V$37</f>
        <v>0.215194063311207</v>
      </c>
      <c r="L8" s="62"/>
    </row>
    <row r="9" ht="28" customHeight="1" spans="1:12">
      <c r="A9" s="7">
        <v>7</v>
      </c>
      <c r="B9" s="59" t="s">
        <v>10</v>
      </c>
      <c r="C9" s="37" t="s">
        <v>19</v>
      </c>
      <c r="D9" s="32" t="s">
        <v>68</v>
      </c>
      <c r="E9" s="53">
        <v>168</v>
      </c>
      <c r="F9" s="53">
        <v>43</v>
      </c>
      <c r="G9" s="53">
        <v>43</v>
      </c>
      <c r="H9" s="60">
        <v>0.05</v>
      </c>
      <c r="I9" s="45">
        <v>2.15</v>
      </c>
      <c r="J9" s="61">
        <f t="shared" si="0"/>
        <v>2.15</v>
      </c>
      <c r="K9" s="45">
        <f>J9*[1]汇总2!$V$37</f>
        <v>0.771112060198491</v>
      </c>
      <c r="L9" s="62"/>
    </row>
    <row r="10" ht="28" customHeight="1" spans="1:12">
      <c r="A10" s="7">
        <v>8</v>
      </c>
      <c r="B10" s="59" t="s">
        <v>10</v>
      </c>
      <c r="C10" s="37" t="s">
        <v>19</v>
      </c>
      <c r="D10" s="32" t="s">
        <v>69</v>
      </c>
      <c r="E10" s="53">
        <v>30</v>
      </c>
      <c r="F10" s="53">
        <v>10</v>
      </c>
      <c r="G10" s="53">
        <v>10</v>
      </c>
      <c r="H10" s="60">
        <v>0.05</v>
      </c>
      <c r="I10" s="45">
        <v>0.5</v>
      </c>
      <c r="J10" s="61">
        <f t="shared" si="0"/>
        <v>0.5</v>
      </c>
      <c r="K10" s="45">
        <f>J10*[1]汇总2!$V$37</f>
        <v>0.179328386092672</v>
      </c>
      <c r="L10" s="62"/>
    </row>
    <row r="11" ht="28" customHeight="1" spans="1:12">
      <c r="A11" s="7">
        <v>9</v>
      </c>
      <c r="B11" s="59" t="s">
        <v>10</v>
      </c>
      <c r="C11" s="37" t="s">
        <v>19</v>
      </c>
      <c r="D11" s="32" t="s">
        <v>70</v>
      </c>
      <c r="E11" s="53">
        <v>32</v>
      </c>
      <c r="F11" s="53">
        <v>10</v>
      </c>
      <c r="G11" s="53">
        <v>10</v>
      </c>
      <c r="H11" s="60">
        <v>0.05</v>
      </c>
      <c r="I11" s="45">
        <v>0.5</v>
      </c>
      <c r="J11" s="61">
        <f t="shared" si="0"/>
        <v>0.5</v>
      </c>
      <c r="K11" s="45">
        <f>J11*[1]汇总2!$V$37</f>
        <v>0.179328386092672</v>
      </c>
      <c r="L11" s="62"/>
    </row>
    <row r="12" ht="28" customHeight="1" spans="1:12">
      <c r="A12" s="7">
        <v>10</v>
      </c>
      <c r="B12" s="59" t="s">
        <v>10</v>
      </c>
      <c r="C12" s="37" t="s">
        <v>19</v>
      </c>
      <c r="D12" s="32" t="s">
        <v>71</v>
      </c>
      <c r="E12" s="53">
        <v>35</v>
      </c>
      <c r="F12" s="53">
        <v>7</v>
      </c>
      <c r="G12" s="53">
        <v>7</v>
      </c>
      <c r="H12" s="60">
        <v>0.05</v>
      </c>
      <c r="I12" s="45">
        <v>0.35</v>
      </c>
      <c r="J12" s="61">
        <f t="shared" si="0"/>
        <v>0.35</v>
      </c>
      <c r="K12" s="45">
        <f>J12*[1]汇总2!$V$37</f>
        <v>0.125529870264871</v>
      </c>
      <c r="L12" s="62"/>
    </row>
    <row r="13" ht="28" customHeight="1" spans="1:12">
      <c r="A13" s="7">
        <v>11</v>
      </c>
      <c r="B13" s="59" t="s">
        <v>10</v>
      </c>
      <c r="C13" s="37" t="s">
        <v>19</v>
      </c>
      <c r="D13" s="32" t="s">
        <v>72</v>
      </c>
      <c r="E13" s="53">
        <v>59</v>
      </c>
      <c r="F13" s="53">
        <v>12</v>
      </c>
      <c r="G13" s="53">
        <v>12</v>
      </c>
      <c r="H13" s="60">
        <v>0.05</v>
      </c>
      <c r="I13" s="45">
        <v>0.6</v>
      </c>
      <c r="J13" s="61">
        <f t="shared" si="0"/>
        <v>0.6</v>
      </c>
      <c r="K13" s="45">
        <f>J13*[1]汇总2!$V$37</f>
        <v>0.215194063311207</v>
      </c>
      <c r="L13" s="62"/>
    </row>
    <row r="14" ht="28" customHeight="1" spans="1:12">
      <c r="A14" s="7">
        <v>12</v>
      </c>
      <c r="B14" s="59" t="s">
        <v>10</v>
      </c>
      <c r="C14" s="37" t="s">
        <v>19</v>
      </c>
      <c r="D14" s="32" t="s">
        <v>73</v>
      </c>
      <c r="E14" s="53">
        <v>112</v>
      </c>
      <c r="F14" s="53">
        <v>23</v>
      </c>
      <c r="G14" s="53">
        <v>23</v>
      </c>
      <c r="H14" s="60">
        <v>0.05</v>
      </c>
      <c r="I14" s="45">
        <v>1.15</v>
      </c>
      <c r="J14" s="61">
        <f t="shared" si="0"/>
        <v>1.15</v>
      </c>
      <c r="K14" s="45">
        <f>J14*[1]汇总2!$V$37</f>
        <v>0.412455288013147</v>
      </c>
      <c r="L14" s="62"/>
    </row>
    <row r="15" ht="28" customHeight="1" spans="1:12">
      <c r="A15" s="7">
        <v>13</v>
      </c>
      <c r="B15" s="59" t="s">
        <v>10</v>
      </c>
      <c r="C15" s="37" t="s">
        <v>19</v>
      </c>
      <c r="D15" s="32" t="s">
        <v>74</v>
      </c>
      <c r="E15" s="53">
        <v>45</v>
      </c>
      <c r="F15" s="53">
        <v>13</v>
      </c>
      <c r="G15" s="53">
        <v>13</v>
      </c>
      <c r="H15" s="60">
        <v>0.05</v>
      </c>
      <c r="I15" s="45">
        <v>0.65</v>
      </c>
      <c r="J15" s="61">
        <f t="shared" si="0"/>
        <v>0.65</v>
      </c>
      <c r="K15" s="45">
        <f>J15*[1]汇总2!$V$37</f>
        <v>0.233126901920474</v>
      </c>
      <c r="L15" s="62"/>
    </row>
    <row r="16" ht="28" customHeight="1" spans="1:12">
      <c r="A16" s="7">
        <v>14</v>
      </c>
      <c r="B16" s="59" t="s">
        <v>10</v>
      </c>
      <c r="C16" s="37" t="s">
        <v>19</v>
      </c>
      <c r="D16" s="32" t="s">
        <v>75</v>
      </c>
      <c r="E16" s="53">
        <v>45</v>
      </c>
      <c r="F16" s="53">
        <v>12</v>
      </c>
      <c r="G16" s="53">
        <v>12</v>
      </c>
      <c r="H16" s="60">
        <v>0.05</v>
      </c>
      <c r="I16" s="45">
        <v>0.6</v>
      </c>
      <c r="J16" s="61">
        <f t="shared" si="0"/>
        <v>0.6</v>
      </c>
      <c r="K16" s="45">
        <f>J16*[1]汇总2!$V$37</f>
        <v>0.215194063311207</v>
      </c>
      <c r="L16" s="62"/>
    </row>
    <row r="17" ht="28" customHeight="1" spans="1:12">
      <c r="A17" s="7">
        <v>15</v>
      </c>
      <c r="B17" s="59" t="s">
        <v>10</v>
      </c>
      <c r="C17" s="37" t="s">
        <v>19</v>
      </c>
      <c r="D17" s="32" t="s">
        <v>76</v>
      </c>
      <c r="E17" s="53">
        <v>2677</v>
      </c>
      <c r="F17" s="53">
        <v>22</v>
      </c>
      <c r="G17" s="53">
        <v>22</v>
      </c>
      <c r="H17" s="60">
        <v>0.05</v>
      </c>
      <c r="I17" s="45">
        <v>1.1</v>
      </c>
      <c r="J17" s="61">
        <f t="shared" si="0"/>
        <v>1.1</v>
      </c>
      <c r="K17" s="45">
        <f>J17*[1]汇总2!$V$37</f>
        <v>0.394522449403879</v>
      </c>
      <c r="L17" s="62"/>
    </row>
    <row r="18" ht="28" customHeight="1" spans="1:12">
      <c r="A18" s="7">
        <v>16</v>
      </c>
      <c r="B18" s="59" t="s">
        <v>10</v>
      </c>
      <c r="C18" s="37" t="s">
        <v>19</v>
      </c>
      <c r="D18" s="32" t="s">
        <v>54</v>
      </c>
      <c r="E18" s="53">
        <v>80</v>
      </c>
      <c r="F18" s="53">
        <v>6</v>
      </c>
      <c r="G18" s="53">
        <v>6</v>
      </c>
      <c r="H18" s="60">
        <v>0.05</v>
      </c>
      <c r="I18" s="45">
        <v>0.3</v>
      </c>
      <c r="J18" s="61">
        <f t="shared" si="0"/>
        <v>0.3</v>
      </c>
      <c r="K18" s="45">
        <f>J18*[1]汇总2!$V$37</f>
        <v>0.107597031655603</v>
      </c>
      <c r="L18" s="62"/>
    </row>
    <row r="19" ht="28" customHeight="1" spans="1:12">
      <c r="A19" s="7">
        <v>17</v>
      </c>
      <c r="B19" s="59" t="s">
        <v>10</v>
      </c>
      <c r="C19" s="37" t="s">
        <v>19</v>
      </c>
      <c r="D19" s="32" t="s">
        <v>77</v>
      </c>
      <c r="E19" s="53">
        <v>13</v>
      </c>
      <c r="F19" s="53">
        <v>13</v>
      </c>
      <c r="G19" s="53">
        <v>13</v>
      </c>
      <c r="H19" s="60">
        <v>0.05</v>
      </c>
      <c r="I19" s="45">
        <v>0.65</v>
      </c>
      <c r="J19" s="61">
        <f t="shared" si="0"/>
        <v>0.65</v>
      </c>
      <c r="K19" s="45">
        <f>J19*[1]汇总2!$V$37</f>
        <v>0.233126901920474</v>
      </c>
      <c r="L19" s="62"/>
    </row>
    <row r="20" ht="28" customHeight="1" spans="1:12">
      <c r="A20" s="7">
        <v>18</v>
      </c>
      <c r="B20" s="59" t="s">
        <v>10</v>
      </c>
      <c r="C20" s="37" t="s">
        <v>19</v>
      </c>
      <c r="D20" s="32" t="s">
        <v>78</v>
      </c>
      <c r="E20" s="53">
        <v>63</v>
      </c>
      <c r="F20" s="53">
        <v>59</v>
      </c>
      <c r="G20" s="53">
        <v>59</v>
      </c>
      <c r="H20" s="60">
        <v>0.05</v>
      </c>
      <c r="I20" s="45">
        <v>2.95</v>
      </c>
      <c r="J20" s="61">
        <f t="shared" si="0"/>
        <v>2.95</v>
      </c>
      <c r="K20" s="45">
        <f>J20*[1]汇总2!$V$37</f>
        <v>1.05803747794677</v>
      </c>
      <c r="L20" s="62"/>
    </row>
    <row r="21" ht="28" customHeight="1" spans="1:12">
      <c r="A21" s="7">
        <v>19</v>
      </c>
      <c r="B21" s="59" t="s">
        <v>10</v>
      </c>
      <c r="C21" s="37" t="s">
        <v>19</v>
      </c>
      <c r="D21" s="32" t="s">
        <v>79</v>
      </c>
      <c r="E21" s="53">
        <v>62</v>
      </c>
      <c r="F21" s="53">
        <v>22</v>
      </c>
      <c r="G21" s="53">
        <v>22</v>
      </c>
      <c r="H21" s="60">
        <v>0.05</v>
      </c>
      <c r="I21" s="45">
        <v>1.1</v>
      </c>
      <c r="J21" s="61">
        <f t="shared" si="0"/>
        <v>1.1</v>
      </c>
      <c r="K21" s="45">
        <f>J21*[1]汇总2!$V$37</f>
        <v>0.394522449403879</v>
      </c>
      <c r="L21" s="62"/>
    </row>
    <row r="22" ht="28" customHeight="1" spans="1:12">
      <c r="A22" s="7">
        <v>20</v>
      </c>
      <c r="B22" s="59" t="s">
        <v>10</v>
      </c>
      <c r="C22" s="37" t="s">
        <v>19</v>
      </c>
      <c r="D22" s="32" t="s">
        <v>80</v>
      </c>
      <c r="E22" s="53">
        <v>20</v>
      </c>
      <c r="F22" s="53">
        <v>13</v>
      </c>
      <c r="G22" s="53">
        <v>13</v>
      </c>
      <c r="H22" s="60">
        <v>0.05</v>
      </c>
      <c r="I22" s="45">
        <v>0.65</v>
      </c>
      <c r="J22" s="61">
        <f t="shared" si="0"/>
        <v>0.65</v>
      </c>
      <c r="K22" s="45">
        <f>J22*[1]汇总2!$V$37</f>
        <v>0.233126901920474</v>
      </c>
      <c r="L22" s="62"/>
    </row>
    <row r="23" ht="28" customHeight="1" spans="1:12">
      <c r="A23" s="7">
        <v>21</v>
      </c>
      <c r="B23" s="59" t="s">
        <v>10</v>
      </c>
      <c r="C23" s="37" t="s">
        <v>19</v>
      </c>
      <c r="D23" s="32" t="s">
        <v>81</v>
      </c>
      <c r="E23" s="53">
        <v>120</v>
      </c>
      <c r="F23" s="53">
        <v>34</v>
      </c>
      <c r="G23" s="53">
        <v>34</v>
      </c>
      <c r="H23" s="60">
        <v>0.05</v>
      </c>
      <c r="I23" s="45">
        <v>1.7</v>
      </c>
      <c r="J23" s="61">
        <f t="shared" si="0"/>
        <v>1.7</v>
      </c>
      <c r="K23" s="45">
        <f>J23*[1]汇总2!$V$37</f>
        <v>0.609716512715086</v>
      </c>
      <c r="L23" s="62"/>
    </row>
    <row r="24" ht="28" customHeight="1" spans="1:12">
      <c r="A24" s="7">
        <v>22</v>
      </c>
      <c r="B24" s="59" t="s">
        <v>10</v>
      </c>
      <c r="C24" s="37" t="s">
        <v>19</v>
      </c>
      <c r="D24" s="32" t="s">
        <v>82</v>
      </c>
      <c r="E24" s="53">
        <v>65</v>
      </c>
      <c r="F24" s="53">
        <v>20</v>
      </c>
      <c r="G24" s="53">
        <v>20</v>
      </c>
      <c r="H24" s="60">
        <v>0.05</v>
      </c>
      <c r="I24" s="45">
        <v>1</v>
      </c>
      <c r="J24" s="61">
        <f t="shared" si="0"/>
        <v>1</v>
      </c>
      <c r="K24" s="45">
        <f>J24*[1]汇总2!$V$37</f>
        <v>0.358656772185345</v>
      </c>
      <c r="L24" s="62"/>
    </row>
    <row r="25" ht="28" customHeight="1" spans="1:12">
      <c r="A25" s="7">
        <v>23</v>
      </c>
      <c r="B25" s="59" t="s">
        <v>10</v>
      </c>
      <c r="C25" s="37" t="s">
        <v>19</v>
      </c>
      <c r="D25" s="32" t="s">
        <v>83</v>
      </c>
      <c r="E25" s="53">
        <v>70</v>
      </c>
      <c r="F25" s="53">
        <v>20</v>
      </c>
      <c r="G25" s="53">
        <v>20</v>
      </c>
      <c r="H25" s="60">
        <v>0.05</v>
      </c>
      <c r="I25" s="45">
        <v>1</v>
      </c>
      <c r="J25" s="61">
        <f t="shared" si="0"/>
        <v>1</v>
      </c>
      <c r="K25" s="45">
        <f>J25*[1]汇总2!$V$37</f>
        <v>0.358656772185345</v>
      </c>
      <c r="L25" s="62"/>
    </row>
    <row r="26" ht="28" customHeight="1" spans="1:12">
      <c r="A26" s="7">
        <v>24</v>
      </c>
      <c r="B26" s="59" t="s">
        <v>10</v>
      </c>
      <c r="C26" s="37" t="s">
        <v>19</v>
      </c>
      <c r="D26" s="32" t="s">
        <v>84</v>
      </c>
      <c r="E26" s="53">
        <v>60</v>
      </c>
      <c r="F26" s="53">
        <v>26</v>
      </c>
      <c r="G26" s="53">
        <v>26</v>
      </c>
      <c r="H26" s="60">
        <v>0.05</v>
      </c>
      <c r="I26" s="45">
        <v>1.3</v>
      </c>
      <c r="J26" s="61">
        <f t="shared" si="0"/>
        <v>1.3</v>
      </c>
      <c r="K26" s="45">
        <f>J26*[1]汇总2!$V$37</f>
        <v>0.466253803840948</v>
      </c>
      <c r="L26" s="62"/>
    </row>
    <row r="27" ht="28" customHeight="1" spans="1:12">
      <c r="A27" s="7">
        <v>25</v>
      </c>
      <c r="B27" s="59" t="s">
        <v>10</v>
      </c>
      <c r="C27" s="37" t="s">
        <v>19</v>
      </c>
      <c r="D27" s="32" t="s">
        <v>85</v>
      </c>
      <c r="E27" s="53">
        <v>30</v>
      </c>
      <c r="F27" s="53">
        <v>12</v>
      </c>
      <c r="G27" s="53">
        <v>12</v>
      </c>
      <c r="H27" s="60">
        <v>0.05</v>
      </c>
      <c r="I27" s="45">
        <v>0.6</v>
      </c>
      <c r="J27" s="61">
        <f t="shared" si="0"/>
        <v>0.6</v>
      </c>
      <c r="K27" s="45">
        <f>J27*[1]汇总2!$V$37</f>
        <v>0.215194063311207</v>
      </c>
      <c r="L27" s="62"/>
    </row>
    <row r="28" ht="28" customHeight="1" spans="1:12">
      <c r="A28" s="7">
        <v>26</v>
      </c>
      <c r="B28" s="59" t="s">
        <v>10</v>
      </c>
      <c r="C28" s="37" t="s">
        <v>19</v>
      </c>
      <c r="D28" s="32" t="s">
        <v>86</v>
      </c>
      <c r="E28" s="53">
        <v>25</v>
      </c>
      <c r="F28" s="53">
        <v>12</v>
      </c>
      <c r="G28" s="53">
        <v>10</v>
      </c>
      <c r="H28" s="60">
        <v>0.05</v>
      </c>
      <c r="I28" s="45">
        <v>0.6</v>
      </c>
      <c r="J28" s="61">
        <f t="shared" si="0"/>
        <v>0.5</v>
      </c>
      <c r="K28" s="45">
        <f>J28*[1]汇总2!$V$37</f>
        <v>0.179328386092672</v>
      </c>
      <c r="L28" s="53" t="s">
        <v>87</v>
      </c>
    </row>
    <row r="29" ht="28" customHeight="1" spans="1:12">
      <c r="A29" s="7">
        <v>27</v>
      </c>
      <c r="B29" s="59" t="s">
        <v>10</v>
      </c>
      <c r="C29" s="37" t="s">
        <v>19</v>
      </c>
      <c r="D29" s="32" t="s">
        <v>88</v>
      </c>
      <c r="E29" s="53">
        <v>20</v>
      </c>
      <c r="F29" s="53">
        <v>13</v>
      </c>
      <c r="G29" s="53">
        <v>13</v>
      </c>
      <c r="H29" s="60">
        <v>0.05</v>
      </c>
      <c r="I29" s="45">
        <v>0.65</v>
      </c>
      <c r="J29" s="61">
        <f t="shared" si="0"/>
        <v>0.65</v>
      </c>
      <c r="K29" s="45">
        <f>J29*[1]汇总2!$V$37</f>
        <v>0.233126901920474</v>
      </c>
      <c r="L29" s="53"/>
    </row>
    <row r="30" ht="28" customHeight="1" spans="1:12">
      <c r="A30" s="7">
        <v>28</v>
      </c>
      <c r="B30" s="59" t="s">
        <v>10</v>
      </c>
      <c r="C30" s="37" t="s">
        <v>19</v>
      </c>
      <c r="D30" s="32" t="s">
        <v>89</v>
      </c>
      <c r="E30" s="53">
        <v>25</v>
      </c>
      <c r="F30" s="53">
        <v>10</v>
      </c>
      <c r="G30" s="53">
        <v>10</v>
      </c>
      <c r="H30" s="60">
        <v>0.05</v>
      </c>
      <c r="I30" s="45">
        <v>0.5</v>
      </c>
      <c r="J30" s="61">
        <f t="shared" si="0"/>
        <v>0.5</v>
      </c>
      <c r="K30" s="45">
        <f>J30*[1]汇总2!$V$37</f>
        <v>0.179328386092672</v>
      </c>
      <c r="L30" s="53"/>
    </row>
    <row r="31" ht="28" customHeight="1" spans="1:12">
      <c r="A31" s="7">
        <v>29</v>
      </c>
      <c r="B31" s="59" t="s">
        <v>10</v>
      </c>
      <c r="C31" s="37" t="s">
        <v>19</v>
      </c>
      <c r="D31" s="32" t="s">
        <v>90</v>
      </c>
      <c r="E31" s="53">
        <v>35</v>
      </c>
      <c r="F31" s="53">
        <v>21</v>
      </c>
      <c r="G31" s="53">
        <v>21</v>
      </c>
      <c r="H31" s="60">
        <v>0.05</v>
      </c>
      <c r="I31" s="45">
        <v>1.05</v>
      </c>
      <c r="J31" s="61">
        <f t="shared" si="0"/>
        <v>1.05</v>
      </c>
      <c r="K31" s="45">
        <f>J31*[1]汇总2!$V$37</f>
        <v>0.376589610794612</v>
      </c>
      <c r="L31" s="53"/>
    </row>
    <row r="32" ht="28" customHeight="1" spans="1:12">
      <c r="A32" s="7">
        <v>30</v>
      </c>
      <c r="B32" s="59" t="s">
        <v>10</v>
      </c>
      <c r="C32" s="37" t="s">
        <v>19</v>
      </c>
      <c r="D32" s="32" t="s">
        <v>91</v>
      </c>
      <c r="E32" s="53">
        <v>35</v>
      </c>
      <c r="F32" s="53">
        <v>20</v>
      </c>
      <c r="G32" s="53">
        <v>20</v>
      </c>
      <c r="H32" s="60">
        <v>0.05</v>
      </c>
      <c r="I32" s="45">
        <v>1</v>
      </c>
      <c r="J32" s="61">
        <f t="shared" si="0"/>
        <v>1</v>
      </c>
      <c r="K32" s="45">
        <f>J32*[1]汇总2!$V$37</f>
        <v>0.358656772185345</v>
      </c>
      <c r="L32" s="53"/>
    </row>
    <row r="33" ht="28" customHeight="1" spans="1:12">
      <c r="A33" s="7">
        <v>31</v>
      </c>
      <c r="B33" s="59" t="s">
        <v>10</v>
      </c>
      <c r="C33" s="37" t="s">
        <v>19</v>
      </c>
      <c r="D33" s="32" t="s">
        <v>92</v>
      </c>
      <c r="E33" s="53">
        <v>62</v>
      </c>
      <c r="F33" s="53">
        <v>30</v>
      </c>
      <c r="G33" s="53">
        <v>25</v>
      </c>
      <c r="H33" s="60">
        <v>0.05</v>
      </c>
      <c r="I33" s="45">
        <v>1.5</v>
      </c>
      <c r="J33" s="61">
        <f t="shared" si="0"/>
        <v>1.25</v>
      </c>
      <c r="K33" s="45">
        <f>J33*[1]汇总2!$V$37</f>
        <v>0.448320965231681</v>
      </c>
      <c r="L33" s="53" t="s">
        <v>93</v>
      </c>
    </row>
    <row r="34" ht="28" customHeight="1" spans="1:12">
      <c r="A34" s="7">
        <v>32</v>
      </c>
      <c r="B34" s="59" t="s">
        <v>10</v>
      </c>
      <c r="C34" s="37" t="s">
        <v>19</v>
      </c>
      <c r="D34" s="32" t="s">
        <v>94</v>
      </c>
      <c r="E34" s="53">
        <v>69</v>
      </c>
      <c r="F34" s="53">
        <v>30</v>
      </c>
      <c r="G34" s="53">
        <v>23</v>
      </c>
      <c r="H34" s="60">
        <v>0.05</v>
      </c>
      <c r="I34" s="45">
        <v>1.5</v>
      </c>
      <c r="J34" s="61">
        <f t="shared" si="0"/>
        <v>1.15</v>
      </c>
      <c r="K34" s="45">
        <f>J34*[1]汇总2!$V$37</f>
        <v>0.412455288013147</v>
      </c>
      <c r="L34" s="53" t="s">
        <v>95</v>
      </c>
    </row>
    <row r="35" ht="28" customHeight="1" spans="1:12">
      <c r="A35" s="7">
        <v>33</v>
      </c>
      <c r="B35" s="59" t="s">
        <v>10</v>
      </c>
      <c r="C35" s="37" t="s">
        <v>19</v>
      </c>
      <c r="D35" s="32" t="s">
        <v>96</v>
      </c>
      <c r="E35" s="53">
        <v>14</v>
      </c>
      <c r="F35" s="53">
        <v>4</v>
      </c>
      <c r="G35" s="53">
        <v>4</v>
      </c>
      <c r="H35" s="60">
        <v>0.05</v>
      </c>
      <c r="I35" s="45">
        <v>0.2</v>
      </c>
      <c r="J35" s="61">
        <f t="shared" si="0"/>
        <v>0.2</v>
      </c>
      <c r="K35" s="45">
        <f>J35*[1]汇总2!$V$37</f>
        <v>0.071731354437069</v>
      </c>
      <c r="L35" s="53"/>
    </row>
    <row r="36" ht="28" customHeight="1" spans="1:12">
      <c r="A36" s="7">
        <v>34</v>
      </c>
      <c r="B36" s="59" t="s">
        <v>10</v>
      </c>
      <c r="C36" s="37" t="s">
        <v>19</v>
      </c>
      <c r="D36" s="32" t="s">
        <v>97</v>
      </c>
      <c r="E36" s="53">
        <v>33</v>
      </c>
      <c r="F36" s="53">
        <v>13</v>
      </c>
      <c r="G36" s="53">
        <v>15</v>
      </c>
      <c r="H36" s="60">
        <v>0.05</v>
      </c>
      <c r="I36" s="45">
        <v>0.65</v>
      </c>
      <c r="J36" s="61">
        <f t="shared" si="0"/>
        <v>0.75</v>
      </c>
      <c r="K36" s="45">
        <f>J36*[1]汇总2!$V$37</f>
        <v>0.268992579139009</v>
      </c>
      <c r="L36" s="53" t="s">
        <v>98</v>
      </c>
    </row>
    <row r="37" ht="28" customHeight="1" spans="1:12">
      <c r="A37" s="7">
        <v>35</v>
      </c>
      <c r="B37" s="59" t="s">
        <v>10</v>
      </c>
      <c r="C37" s="37" t="s">
        <v>19</v>
      </c>
      <c r="D37" s="32" t="s">
        <v>99</v>
      </c>
      <c r="E37" s="53">
        <v>31</v>
      </c>
      <c r="F37" s="53">
        <v>16</v>
      </c>
      <c r="G37" s="53">
        <v>16</v>
      </c>
      <c r="H37" s="60">
        <v>0.05</v>
      </c>
      <c r="I37" s="45">
        <v>0.8</v>
      </c>
      <c r="J37" s="61">
        <f t="shared" si="0"/>
        <v>0.8</v>
      </c>
      <c r="K37" s="45">
        <f>J37*[1]汇总2!$V$37</f>
        <v>0.286925417748276</v>
      </c>
      <c r="L37" s="62"/>
    </row>
    <row r="38" ht="28" customHeight="1" spans="1:12">
      <c r="A38" s="18" t="s">
        <v>57</v>
      </c>
      <c r="B38" s="19"/>
      <c r="C38" s="19"/>
      <c r="D38" s="19"/>
      <c r="E38" s="19"/>
      <c r="F38" s="19"/>
      <c r="G38" s="19"/>
      <c r="H38" s="19"/>
      <c r="I38" s="45">
        <f>SUM(I3:I37)</f>
        <v>37.6</v>
      </c>
      <c r="J38" s="45">
        <f>SUM(J3:J37)</f>
        <v>37</v>
      </c>
      <c r="K38" s="45">
        <f>J38*[1]汇总2!$V$37</f>
        <v>13.2703005708578</v>
      </c>
      <c r="L38" s="47"/>
    </row>
  </sheetData>
  <sheetProtection formatCells="0" formatColumns="0" formatRows="0" insertRows="0" insertColumns="0" insertHyperlinks="0" deleteColumns="0" deleteRows="0" sort="0" autoFilter="0" pivotTables="0"/>
  <mergeCells count="2">
    <mergeCell ref="A1:L1"/>
    <mergeCell ref="A38:H38"/>
  </mergeCells>
  <pageMargins left="0.751388888888889" right="0.751388888888889" top="1" bottom="1" header="0.5" footer="0.5"/>
  <pageSetup paperSize="9" scale="70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zoomScale="130" zoomScaleNormal="130" topLeftCell="A5" workbookViewId="0">
      <selection activeCell="H28" sqref="H28"/>
    </sheetView>
  </sheetViews>
  <sheetFormatPr defaultColWidth="9.02777777777778" defaultRowHeight="14.4"/>
  <cols>
    <col min="1" max="2" width="9.02777777777778" style="21"/>
    <col min="3" max="3" width="13.6851851851852" style="21" customWidth="1"/>
    <col min="4" max="4" width="24.7037037037037" style="21" customWidth="1"/>
    <col min="5" max="5" width="8.5" style="21" customWidth="1"/>
    <col min="6" max="6" width="9.02777777777778" style="21"/>
    <col min="7" max="7" width="13.8888888888889" style="21" customWidth="1"/>
    <col min="8" max="8" width="10.8888888888889" style="21"/>
    <col min="9" max="9" width="11.1111111111111" style="21" customWidth="1"/>
    <col min="10" max="10" width="16.7777777777778" style="21" customWidth="1"/>
    <col min="11" max="16384" width="9.02777777777778" style="21"/>
  </cols>
  <sheetData>
    <row r="1" ht="37" customHeight="1" spans="1:10">
      <c r="A1" s="3" t="s">
        <v>100</v>
      </c>
      <c r="B1" s="3"/>
      <c r="C1" s="3"/>
      <c r="D1" s="3"/>
      <c r="E1" s="3"/>
      <c r="F1" s="3"/>
      <c r="G1" s="3"/>
      <c r="H1" s="3"/>
      <c r="I1" s="3"/>
      <c r="J1" s="3"/>
    </row>
    <row r="2" ht="36" spans="1:10">
      <c r="A2" s="4" t="s">
        <v>2</v>
      </c>
      <c r="B2" s="4" t="s">
        <v>28</v>
      </c>
      <c r="C2" s="4" t="s">
        <v>29</v>
      </c>
      <c r="D2" s="4" t="s">
        <v>30</v>
      </c>
      <c r="E2" s="4" t="s">
        <v>101</v>
      </c>
      <c r="F2" s="4" t="s">
        <v>62</v>
      </c>
      <c r="G2" s="4" t="s">
        <v>34</v>
      </c>
      <c r="H2" s="4" t="s">
        <v>36</v>
      </c>
      <c r="I2" s="40" t="s">
        <v>37</v>
      </c>
      <c r="J2" s="41" t="s">
        <v>38</v>
      </c>
    </row>
    <row r="3" ht="30" customHeight="1" spans="1:10">
      <c r="A3" s="7">
        <v>1</v>
      </c>
      <c r="B3" s="42" t="s">
        <v>8</v>
      </c>
      <c r="C3" s="42" t="s">
        <v>20</v>
      </c>
      <c r="D3" s="42" t="s">
        <v>63</v>
      </c>
      <c r="E3" s="43">
        <v>12</v>
      </c>
      <c r="F3" s="44">
        <v>0.05</v>
      </c>
      <c r="G3" s="45">
        <v>0.6</v>
      </c>
      <c r="H3" s="45">
        <v>0.6</v>
      </c>
      <c r="I3" s="46">
        <f>H3*[1]汇总2!$V$37</f>
        <v>0.215194063311207</v>
      </c>
      <c r="J3" s="47"/>
    </row>
    <row r="4" ht="30" customHeight="1" spans="1:10">
      <c r="A4" s="7">
        <v>2</v>
      </c>
      <c r="B4" s="42" t="s">
        <v>8</v>
      </c>
      <c r="C4" s="42" t="s">
        <v>20</v>
      </c>
      <c r="D4" s="42" t="s">
        <v>41</v>
      </c>
      <c r="E4" s="43">
        <v>870</v>
      </c>
      <c r="F4" s="44">
        <v>0.05</v>
      </c>
      <c r="G4" s="45">
        <f t="shared" ref="G4:G10" si="0">E4*500/10000</f>
        <v>43.5</v>
      </c>
      <c r="H4" s="45">
        <f t="shared" ref="H4:H10" si="1">G4</f>
        <v>43.5</v>
      </c>
      <c r="I4" s="48">
        <f>H4*[1]汇总2!$V$37</f>
        <v>15.6015695900625</v>
      </c>
      <c r="J4" s="47"/>
    </row>
    <row r="5" ht="30" customHeight="1" spans="1:10">
      <c r="A5" s="7">
        <v>3</v>
      </c>
      <c r="B5" s="42" t="s">
        <v>8</v>
      </c>
      <c r="C5" s="42" t="s">
        <v>20</v>
      </c>
      <c r="D5" s="42" t="s">
        <v>39</v>
      </c>
      <c r="E5" s="43">
        <v>12</v>
      </c>
      <c r="F5" s="44">
        <v>0.05</v>
      </c>
      <c r="G5" s="45">
        <f t="shared" si="0"/>
        <v>0.6</v>
      </c>
      <c r="H5" s="45">
        <f t="shared" si="1"/>
        <v>0.6</v>
      </c>
      <c r="I5" s="48">
        <f>H5*[1]汇总2!$V$37</f>
        <v>0.215194063311207</v>
      </c>
      <c r="J5" s="47"/>
    </row>
    <row r="6" ht="30" customHeight="1" spans="1:10">
      <c r="A6" s="7">
        <v>4</v>
      </c>
      <c r="B6" s="42" t="s">
        <v>8</v>
      </c>
      <c r="C6" s="42" t="s">
        <v>20</v>
      </c>
      <c r="D6" s="42" t="s">
        <v>102</v>
      </c>
      <c r="E6" s="43">
        <v>17</v>
      </c>
      <c r="F6" s="44">
        <v>0.05</v>
      </c>
      <c r="G6" s="45">
        <f t="shared" si="0"/>
        <v>0.85</v>
      </c>
      <c r="H6" s="45">
        <f>E6*0.05</f>
        <v>0.85</v>
      </c>
      <c r="I6" s="48">
        <f>H6*[1]汇总2!$V$37</f>
        <v>0.304858256357543</v>
      </c>
      <c r="J6" s="47"/>
    </row>
    <row r="7" ht="30" customHeight="1" spans="1:10">
      <c r="A7" s="7">
        <v>5</v>
      </c>
      <c r="B7" s="42" t="s">
        <v>8</v>
      </c>
      <c r="C7" s="42" t="s">
        <v>20</v>
      </c>
      <c r="D7" s="42" t="s">
        <v>103</v>
      </c>
      <c r="E7" s="43">
        <v>70</v>
      </c>
      <c r="F7" s="44">
        <v>0.05</v>
      </c>
      <c r="G7" s="45">
        <f t="shared" si="0"/>
        <v>3.5</v>
      </c>
      <c r="H7" s="45">
        <f t="shared" si="1"/>
        <v>3.5</v>
      </c>
      <c r="I7" s="48">
        <f>H7*[1]汇总2!$V$37</f>
        <v>1.25529870264871</v>
      </c>
      <c r="J7" s="47"/>
    </row>
    <row r="8" ht="30" customHeight="1" spans="1:10">
      <c r="A8" s="7">
        <v>6</v>
      </c>
      <c r="B8" s="42" t="s">
        <v>8</v>
      </c>
      <c r="C8" s="42" t="s">
        <v>20</v>
      </c>
      <c r="D8" s="42" t="s">
        <v>104</v>
      </c>
      <c r="E8" s="43">
        <v>41</v>
      </c>
      <c r="F8" s="44">
        <v>0.05</v>
      </c>
      <c r="G8" s="45">
        <f t="shared" si="0"/>
        <v>2.05</v>
      </c>
      <c r="H8" s="45">
        <f t="shared" si="1"/>
        <v>2.05</v>
      </c>
      <c r="I8" s="48">
        <f>H8*[1]汇总2!$V$37</f>
        <v>0.735246382979957</v>
      </c>
      <c r="J8" s="47"/>
    </row>
    <row r="9" ht="30" customHeight="1" spans="1:10">
      <c r="A9" s="7">
        <v>7</v>
      </c>
      <c r="B9" s="42" t="s">
        <v>8</v>
      </c>
      <c r="C9" s="42" t="s">
        <v>20</v>
      </c>
      <c r="D9" s="42" t="s">
        <v>105</v>
      </c>
      <c r="E9" s="43">
        <v>14</v>
      </c>
      <c r="F9" s="44">
        <v>0.05</v>
      </c>
      <c r="G9" s="45">
        <f t="shared" si="0"/>
        <v>0.7</v>
      </c>
      <c r="H9" s="45">
        <f t="shared" si="1"/>
        <v>0.7</v>
      </c>
      <c r="I9" s="48">
        <f>H9*[1]汇总2!$V$37</f>
        <v>0.251059740529741</v>
      </c>
      <c r="J9" s="47"/>
    </row>
    <row r="10" ht="30" customHeight="1" spans="1:10">
      <c r="A10" s="7">
        <v>8</v>
      </c>
      <c r="B10" s="42" t="s">
        <v>8</v>
      </c>
      <c r="C10" s="42" t="s">
        <v>20</v>
      </c>
      <c r="D10" s="42" t="s">
        <v>106</v>
      </c>
      <c r="E10" s="43">
        <v>5</v>
      </c>
      <c r="F10" s="44">
        <v>0.05</v>
      </c>
      <c r="G10" s="45">
        <f t="shared" si="0"/>
        <v>0.25</v>
      </c>
      <c r="H10" s="45">
        <f t="shared" si="1"/>
        <v>0.25</v>
      </c>
      <c r="I10" s="48">
        <f>H10*[1]汇总2!$V$37</f>
        <v>0.0896641930463362</v>
      </c>
      <c r="J10" s="47"/>
    </row>
    <row r="11" ht="30" customHeight="1" spans="1:10">
      <c r="A11" s="7">
        <v>9</v>
      </c>
      <c r="B11" s="42" t="s">
        <v>9</v>
      </c>
      <c r="C11" s="7" t="s">
        <v>107</v>
      </c>
      <c r="D11" s="42" t="s">
        <v>108</v>
      </c>
      <c r="E11" s="49">
        <v>54</v>
      </c>
      <c r="F11" s="49">
        <v>0.05</v>
      </c>
      <c r="G11" s="49">
        <v>2.7</v>
      </c>
      <c r="H11" s="49">
        <f t="shared" ref="H11:H22" si="2">E11*F11</f>
        <v>2.7</v>
      </c>
      <c r="I11" s="48">
        <f>H11*[1]汇总2!$V$37</f>
        <v>0.968373284900431</v>
      </c>
      <c r="J11" s="47"/>
    </row>
    <row r="12" ht="30" customHeight="1" spans="1:10">
      <c r="A12" s="7">
        <v>10</v>
      </c>
      <c r="B12" s="42" t="s">
        <v>9</v>
      </c>
      <c r="C12" s="7" t="s">
        <v>107</v>
      </c>
      <c r="D12" s="42" t="s">
        <v>42</v>
      </c>
      <c r="E12" s="49">
        <v>61</v>
      </c>
      <c r="F12" s="49">
        <v>0.05</v>
      </c>
      <c r="G12" s="49">
        <v>3.05</v>
      </c>
      <c r="H12" s="49">
        <f t="shared" si="2"/>
        <v>3.05</v>
      </c>
      <c r="I12" s="48">
        <f>H12*[1]汇总2!$V$37</f>
        <v>1.0939031551653</v>
      </c>
      <c r="J12" s="47"/>
    </row>
    <row r="13" ht="51" customHeight="1" spans="1:10">
      <c r="A13" s="7">
        <v>11</v>
      </c>
      <c r="B13" s="42" t="s">
        <v>10</v>
      </c>
      <c r="C13" s="42" t="s">
        <v>107</v>
      </c>
      <c r="D13" s="42" t="s">
        <v>109</v>
      </c>
      <c r="E13" s="43">
        <v>32</v>
      </c>
      <c r="F13" s="44">
        <v>0.05</v>
      </c>
      <c r="G13" s="45">
        <v>1.95</v>
      </c>
      <c r="H13" s="50">
        <f t="shared" si="2"/>
        <v>1.6</v>
      </c>
      <c r="I13" s="48">
        <f>H13*[1]汇总2!$V$37</f>
        <v>0.573850835496552</v>
      </c>
      <c r="J13" s="51" t="s">
        <v>110</v>
      </c>
    </row>
    <row r="14" ht="30" customHeight="1" spans="1:10">
      <c r="A14" s="7">
        <v>12</v>
      </c>
      <c r="B14" s="42" t="s">
        <v>10</v>
      </c>
      <c r="C14" s="42" t="s">
        <v>107</v>
      </c>
      <c r="D14" s="42" t="s">
        <v>111</v>
      </c>
      <c r="E14" s="43">
        <v>176</v>
      </c>
      <c r="F14" s="44">
        <v>0.05</v>
      </c>
      <c r="G14" s="45">
        <v>8.8</v>
      </c>
      <c r="H14" s="50">
        <f t="shared" si="2"/>
        <v>8.8</v>
      </c>
      <c r="I14" s="48">
        <f>H14*[1]汇总2!$V$37</f>
        <v>3.15617959523103</v>
      </c>
      <c r="J14" s="47"/>
    </row>
    <row r="15" ht="30" customHeight="1" spans="1:10">
      <c r="A15" s="7">
        <v>13</v>
      </c>
      <c r="B15" s="42" t="s">
        <v>10</v>
      </c>
      <c r="C15" s="42" t="s">
        <v>107</v>
      </c>
      <c r="D15" s="42" t="s">
        <v>112</v>
      </c>
      <c r="E15" s="43">
        <v>7</v>
      </c>
      <c r="F15" s="44">
        <v>0.05</v>
      </c>
      <c r="G15" s="45">
        <v>0.35</v>
      </c>
      <c r="H15" s="50">
        <f t="shared" si="2"/>
        <v>0.35</v>
      </c>
      <c r="I15" s="48">
        <f>H15*[1]汇总2!$V$37</f>
        <v>0.125529870264871</v>
      </c>
      <c r="J15" s="47"/>
    </row>
    <row r="16" ht="30" customHeight="1" spans="1:10">
      <c r="A16" s="7">
        <v>14</v>
      </c>
      <c r="B16" s="42" t="s">
        <v>10</v>
      </c>
      <c r="C16" s="42" t="s">
        <v>107</v>
      </c>
      <c r="D16" s="42" t="s">
        <v>46</v>
      </c>
      <c r="E16" s="43">
        <v>277</v>
      </c>
      <c r="F16" s="44">
        <v>0.05</v>
      </c>
      <c r="G16" s="45">
        <v>13.85</v>
      </c>
      <c r="H16" s="50">
        <f t="shared" si="2"/>
        <v>13.85</v>
      </c>
      <c r="I16" s="48">
        <f>H16*[1]汇总2!$V$37</f>
        <v>4.96739629476703</v>
      </c>
      <c r="J16" s="47"/>
    </row>
    <row r="17" ht="30" customHeight="1" spans="1:10">
      <c r="A17" s="7">
        <v>15</v>
      </c>
      <c r="B17" s="42" t="s">
        <v>10</v>
      </c>
      <c r="C17" s="42" t="s">
        <v>107</v>
      </c>
      <c r="D17" s="42" t="s">
        <v>76</v>
      </c>
      <c r="E17" s="43">
        <v>123</v>
      </c>
      <c r="F17" s="44">
        <v>0.05</v>
      </c>
      <c r="G17" s="45">
        <v>6.15</v>
      </c>
      <c r="H17" s="50">
        <f t="shared" si="2"/>
        <v>6.15</v>
      </c>
      <c r="I17" s="48">
        <f>H17*[1]汇总2!$V$37</f>
        <v>2.20573914893987</v>
      </c>
      <c r="J17" s="47"/>
    </row>
    <row r="18" ht="30" customHeight="1" spans="1:10">
      <c r="A18" s="7">
        <v>16</v>
      </c>
      <c r="B18" s="42" t="s">
        <v>10</v>
      </c>
      <c r="C18" s="42" t="s">
        <v>107</v>
      </c>
      <c r="D18" s="42" t="s">
        <v>113</v>
      </c>
      <c r="E18" s="43">
        <v>36</v>
      </c>
      <c r="F18" s="44">
        <v>0.05</v>
      </c>
      <c r="G18" s="45">
        <v>1.8</v>
      </c>
      <c r="H18" s="50">
        <f t="shared" si="2"/>
        <v>1.8</v>
      </c>
      <c r="I18" s="48">
        <f>H18*[1]汇总2!$V$37</f>
        <v>0.645582189933621</v>
      </c>
      <c r="J18" s="47"/>
    </row>
    <row r="19" ht="30" customHeight="1" spans="1:10">
      <c r="A19" s="7">
        <v>17</v>
      </c>
      <c r="B19" s="42" t="s">
        <v>10</v>
      </c>
      <c r="C19" s="42" t="s">
        <v>107</v>
      </c>
      <c r="D19" s="42" t="s">
        <v>114</v>
      </c>
      <c r="E19" s="43">
        <v>36</v>
      </c>
      <c r="F19" s="44">
        <v>0.05</v>
      </c>
      <c r="G19" s="45">
        <v>1.8</v>
      </c>
      <c r="H19" s="50">
        <f t="shared" si="2"/>
        <v>1.8</v>
      </c>
      <c r="I19" s="48">
        <f>H19*[1]汇总2!$V$37</f>
        <v>0.645582189933621</v>
      </c>
      <c r="J19" s="47"/>
    </row>
    <row r="20" ht="30" customHeight="1" spans="1:10">
      <c r="A20" s="7">
        <v>18</v>
      </c>
      <c r="B20" s="42" t="s">
        <v>10</v>
      </c>
      <c r="C20" s="42" t="s">
        <v>107</v>
      </c>
      <c r="D20" s="42" t="s">
        <v>115</v>
      </c>
      <c r="E20" s="43">
        <v>18</v>
      </c>
      <c r="F20" s="44">
        <v>0.05</v>
      </c>
      <c r="G20" s="45">
        <v>0.9</v>
      </c>
      <c r="H20" s="50">
        <f t="shared" si="2"/>
        <v>0.9</v>
      </c>
      <c r="I20" s="48">
        <f>H20*[1]汇总2!$V$37</f>
        <v>0.32279109496681</v>
      </c>
      <c r="J20" s="47"/>
    </row>
    <row r="21" ht="30" customHeight="1" spans="1:10">
      <c r="A21" s="7">
        <v>19</v>
      </c>
      <c r="B21" s="42" t="s">
        <v>10</v>
      </c>
      <c r="C21" s="42" t="s">
        <v>107</v>
      </c>
      <c r="D21" s="42" t="s">
        <v>116</v>
      </c>
      <c r="E21" s="43">
        <v>16</v>
      </c>
      <c r="F21" s="44">
        <v>0.05</v>
      </c>
      <c r="G21" s="45">
        <v>0.8</v>
      </c>
      <c r="H21" s="50">
        <f t="shared" si="2"/>
        <v>0.8</v>
      </c>
      <c r="I21" s="48">
        <f>H21*[1]汇总2!$V$37</f>
        <v>0.286925417748276</v>
      </c>
      <c r="J21" s="47"/>
    </row>
    <row r="22" ht="30" customHeight="1" spans="1:10">
      <c r="A22" s="7">
        <v>20</v>
      </c>
      <c r="B22" s="42" t="s">
        <v>10</v>
      </c>
      <c r="C22" s="42" t="s">
        <v>107</v>
      </c>
      <c r="D22" s="52" t="s">
        <v>68</v>
      </c>
      <c r="E22" s="43">
        <v>30</v>
      </c>
      <c r="F22" s="44">
        <v>0.05</v>
      </c>
      <c r="G22" s="45">
        <v>1.5</v>
      </c>
      <c r="H22" s="50">
        <f t="shared" si="2"/>
        <v>1.5</v>
      </c>
      <c r="I22" s="48">
        <f>H22*[1]汇总2!$V$37</f>
        <v>0.537985158278017</v>
      </c>
      <c r="J22" s="47"/>
    </row>
    <row r="23" ht="30" customHeight="1" spans="1:10">
      <c r="A23" s="11"/>
      <c r="B23" s="11" t="s">
        <v>57</v>
      </c>
      <c r="C23" s="11"/>
      <c r="D23" s="11"/>
      <c r="E23" s="11"/>
      <c r="F23" s="11"/>
      <c r="G23" s="45">
        <f>SUM(G3:G22)</f>
        <v>95.7</v>
      </c>
      <c r="H23" s="45">
        <f>SUM(H3:H22)</f>
        <v>95.35</v>
      </c>
      <c r="I23" s="48">
        <f>H23*[1]汇总2!$V$37</f>
        <v>34.1979232278726</v>
      </c>
      <c r="J23" s="47"/>
    </row>
  </sheetData>
  <sheetProtection formatCells="0" formatColumns="0" formatRows="0" insertRows="0" insertColumns="0" insertHyperlinks="0" deleteColumns="0" deleteRows="0" sort="0" autoFilter="0" pivotTables="0"/>
  <mergeCells count="2">
    <mergeCell ref="A1:J1"/>
    <mergeCell ref="B23:F23"/>
  </mergeCells>
  <pageMargins left="0.751388888888889" right="0.751388888888889" top="1" bottom="1" header="0.5" footer="0.5"/>
  <pageSetup paperSize="9" scale="85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zoomScale="130" zoomScaleNormal="130" workbookViewId="0">
      <selection activeCell="E23" sqref="E23"/>
    </sheetView>
  </sheetViews>
  <sheetFormatPr defaultColWidth="9.02777777777778" defaultRowHeight="14.4" outlineLevelRow="5"/>
  <cols>
    <col min="1" max="1" width="6.55555555555556" style="21" customWidth="1"/>
    <col min="2" max="2" width="8" style="21" customWidth="1"/>
    <col min="3" max="3" width="11.3333333333333" style="21" customWidth="1"/>
    <col min="4" max="4" width="29.3333333333333" style="21" customWidth="1"/>
    <col min="5" max="5" width="10.2222222222222" style="21" customWidth="1"/>
    <col min="6" max="6" width="11.4444444444444" style="21" customWidth="1"/>
    <col min="7" max="7" width="14.2222222222222" style="21" customWidth="1"/>
    <col min="8" max="8" width="13.6666666666667" style="21" customWidth="1"/>
    <col min="9" max="9" width="14.1111111111111" style="21" customWidth="1"/>
    <col min="10" max="10" width="13.4444444444444" style="21" customWidth="1"/>
    <col min="11" max="11" width="9.77777777777778" style="21" customWidth="1"/>
    <col min="12" max="16384" width="9.02777777777778" style="21"/>
  </cols>
  <sheetData>
    <row r="1" ht="45" customHeight="1" spans="1:11">
      <c r="A1" s="3" t="s">
        <v>117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4" t="s">
        <v>2</v>
      </c>
      <c r="B2" s="4" t="s">
        <v>28</v>
      </c>
      <c r="C2" s="4" t="s">
        <v>29</v>
      </c>
      <c r="D2" s="4" t="s">
        <v>30</v>
      </c>
      <c r="E2" s="4" t="s">
        <v>118</v>
      </c>
      <c r="F2" s="38" t="s">
        <v>32</v>
      </c>
      <c r="G2" s="4" t="s">
        <v>119</v>
      </c>
      <c r="H2" s="4" t="s">
        <v>34</v>
      </c>
      <c r="I2" s="4" t="s">
        <v>35</v>
      </c>
      <c r="J2" s="4" t="s">
        <v>36</v>
      </c>
      <c r="K2" s="4" t="s">
        <v>37</v>
      </c>
    </row>
    <row r="3" ht="39" customHeight="1" spans="1:11">
      <c r="A3" s="7">
        <v>1</v>
      </c>
      <c r="B3" s="7" t="s">
        <v>10</v>
      </c>
      <c r="C3" s="7" t="s">
        <v>120</v>
      </c>
      <c r="D3" s="7" t="s">
        <v>121</v>
      </c>
      <c r="E3" s="23">
        <v>67.6</v>
      </c>
      <c r="F3" s="39">
        <v>0.3</v>
      </c>
      <c r="G3" s="8">
        <v>67.6</v>
      </c>
      <c r="H3" s="23">
        <v>10.68</v>
      </c>
      <c r="I3" s="8">
        <v>67.6</v>
      </c>
      <c r="J3" s="8">
        <f>H3</f>
        <v>10.68</v>
      </c>
      <c r="K3" s="8">
        <f>J3*[1]汇总2!$V$37</f>
        <v>3.83045432693948</v>
      </c>
    </row>
    <row r="4" ht="39" customHeight="1" spans="1:11">
      <c r="A4" s="7">
        <v>2</v>
      </c>
      <c r="B4" s="7" t="s">
        <v>10</v>
      </c>
      <c r="C4" s="7" t="s">
        <v>120</v>
      </c>
      <c r="D4" s="7" t="s">
        <v>122</v>
      </c>
      <c r="E4" s="23">
        <v>75</v>
      </c>
      <c r="F4" s="39">
        <v>0.3</v>
      </c>
      <c r="G4" s="8">
        <v>75</v>
      </c>
      <c r="H4" s="23">
        <v>22.5</v>
      </c>
      <c r="I4" s="8">
        <f>E4</f>
        <v>75</v>
      </c>
      <c r="J4" s="8">
        <f>E4*F4</f>
        <v>22.5</v>
      </c>
      <c r="K4" s="8">
        <f>J4*[1]汇总2!$V$37</f>
        <v>8.06977737417026</v>
      </c>
    </row>
    <row r="5" ht="39" customHeight="1" spans="1:11">
      <c r="A5" s="11">
        <v>3</v>
      </c>
      <c r="B5" s="11" t="s">
        <v>10</v>
      </c>
      <c r="C5" s="7" t="s">
        <v>120</v>
      </c>
      <c r="D5" s="11" t="s">
        <v>123</v>
      </c>
      <c r="E5" s="11">
        <v>343.65</v>
      </c>
      <c r="F5" s="39">
        <v>0.3</v>
      </c>
      <c r="G5" s="8">
        <v>343.65</v>
      </c>
      <c r="H5" s="8">
        <v>100</v>
      </c>
      <c r="I5" s="8">
        <v>284</v>
      </c>
      <c r="J5" s="8">
        <f>I5*F5</f>
        <v>85.2</v>
      </c>
      <c r="K5" s="8">
        <f>J5*[1]汇总2!$V$37</f>
        <v>30.5575569901914</v>
      </c>
    </row>
    <row r="6" ht="39" customHeight="1" spans="1:11">
      <c r="A6" s="26"/>
      <c r="B6" s="11" t="s">
        <v>57</v>
      </c>
      <c r="C6" s="11"/>
      <c r="D6" s="11"/>
      <c r="E6" s="11"/>
      <c r="F6" s="11"/>
      <c r="G6" s="11"/>
      <c r="H6" s="8">
        <f>SUM(H3:H5)</f>
        <v>133.18</v>
      </c>
      <c r="I6" s="8">
        <f>SUM(I3:I5)</f>
        <v>426.6</v>
      </c>
      <c r="J6" s="8">
        <f>SUM(J3:J5)</f>
        <v>118.38</v>
      </c>
      <c r="K6" s="8">
        <f>J6*[1]汇总2!$V$37</f>
        <v>42.4577886913011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K1"/>
    <mergeCell ref="B6:F6"/>
  </mergeCells>
  <pageMargins left="0.75" right="0.75" top="1" bottom="1" header="0.5" footer="0.5"/>
  <pageSetup paperSize="9" scale="7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zoomScale="115" zoomScaleNormal="115" workbookViewId="0">
      <selection activeCell="H28" sqref="H28"/>
    </sheetView>
  </sheetViews>
  <sheetFormatPr defaultColWidth="9.02777777777778" defaultRowHeight="14.4"/>
  <cols>
    <col min="1" max="2" width="9.02777777777778" style="21"/>
    <col min="3" max="3" width="24.2222222222222" style="21" customWidth="1"/>
    <col min="4" max="4" width="39.25" style="21" customWidth="1"/>
    <col min="5" max="5" width="14.1944444444444" style="21" customWidth="1"/>
    <col min="6" max="6" width="16.7592592592593" style="21" customWidth="1"/>
    <col min="7" max="7" width="16.7592592592593" style="21" hidden="1" customWidth="1"/>
    <col min="8" max="8" width="15.8888888888889" style="21" customWidth="1"/>
    <col min="9" max="9" width="14.0092592592593" style="21" customWidth="1"/>
    <col min="10" max="10" width="10.4351851851852" style="21" customWidth="1"/>
    <col min="11" max="16384" width="9.02777777777778" style="21"/>
  </cols>
  <sheetData>
    <row r="1" ht="51" customHeight="1" spans="1:10">
      <c r="A1" s="3" t="s">
        <v>124</v>
      </c>
      <c r="B1" s="3"/>
      <c r="C1" s="3"/>
      <c r="D1" s="3"/>
      <c r="E1" s="3"/>
      <c r="F1" s="3"/>
      <c r="G1" s="3"/>
      <c r="H1" s="3"/>
      <c r="I1" s="3"/>
      <c r="J1" s="3"/>
    </row>
    <row r="2" ht="28" customHeight="1" spans="1:10">
      <c r="A2" s="4" t="s">
        <v>2</v>
      </c>
      <c r="B2" s="4" t="s">
        <v>28</v>
      </c>
      <c r="C2" s="4" t="s">
        <v>29</v>
      </c>
      <c r="D2" s="4" t="s">
        <v>30</v>
      </c>
      <c r="E2" s="4" t="s">
        <v>125</v>
      </c>
      <c r="F2" s="4" t="s">
        <v>126</v>
      </c>
      <c r="G2" s="4" t="s">
        <v>62</v>
      </c>
      <c r="H2" s="4" t="s">
        <v>34</v>
      </c>
      <c r="I2" s="28" t="s">
        <v>36</v>
      </c>
      <c r="J2" s="28" t="s">
        <v>37</v>
      </c>
    </row>
    <row r="3" ht="29" customHeight="1" spans="1:10">
      <c r="A3" s="31">
        <v>1</v>
      </c>
      <c r="B3" s="32" t="s">
        <v>9</v>
      </c>
      <c r="C3" s="32" t="s">
        <v>22</v>
      </c>
      <c r="D3" s="32" t="s">
        <v>127</v>
      </c>
      <c r="E3" s="33">
        <v>2206</v>
      </c>
      <c r="F3" s="33">
        <v>2206</v>
      </c>
      <c r="G3" s="34">
        <v>20</v>
      </c>
      <c r="H3" s="34">
        <v>20</v>
      </c>
      <c r="I3" s="34">
        <f>H3</f>
        <v>20</v>
      </c>
      <c r="J3" s="34">
        <f>H3*[1]汇总2!$V$37</f>
        <v>7.1731354437069</v>
      </c>
    </row>
    <row r="4" ht="29" customHeight="1" spans="1:10">
      <c r="A4" s="35">
        <v>2</v>
      </c>
      <c r="B4" s="32" t="s">
        <v>9</v>
      </c>
      <c r="C4" s="32" t="s">
        <v>22</v>
      </c>
      <c r="D4" s="32" t="s">
        <v>128</v>
      </c>
      <c r="E4" s="33">
        <v>5133</v>
      </c>
      <c r="F4" s="33">
        <v>5133</v>
      </c>
      <c r="G4" s="34">
        <v>100</v>
      </c>
      <c r="H4" s="34">
        <v>100</v>
      </c>
      <c r="I4" s="34">
        <f>H4</f>
        <v>100</v>
      </c>
      <c r="J4" s="34">
        <f>H4*[1]汇总2!$V$37</f>
        <v>35.8656772185345</v>
      </c>
    </row>
    <row r="5" ht="29" customHeight="1" spans="1:10">
      <c r="A5" s="11">
        <v>3</v>
      </c>
      <c r="B5" s="32" t="s">
        <v>8</v>
      </c>
      <c r="C5" s="32" t="s">
        <v>22</v>
      </c>
      <c r="D5" s="32" t="s">
        <v>129</v>
      </c>
      <c r="E5" s="33">
        <v>1063</v>
      </c>
      <c r="F5" s="33">
        <f>E5</f>
        <v>1063</v>
      </c>
      <c r="G5" s="34"/>
      <c r="H5" s="34">
        <v>20</v>
      </c>
      <c r="I5" s="34">
        <f>H5</f>
        <v>20</v>
      </c>
      <c r="J5" s="34">
        <f>H5*[1]汇总2!$V$37</f>
        <v>7.1731354437069</v>
      </c>
    </row>
    <row r="6" ht="29" customHeight="1" spans="1:10">
      <c r="A6" s="11">
        <v>4</v>
      </c>
      <c r="B6" s="32" t="s">
        <v>8</v>
      </c>
      <c r="C6" s="32" t="s">
        <v>22</v>
      </c>
      <c r="D6" s="32" t="s">
        <v>130</v>
      </c>
      <c r="E6" s="33">
        <v>1459</v>
      </c>
      <c r="F6" s="33">
        <f>E6</f>
        <v>1459</v>
      </c>
      <c r="G6" s="34"/>
      <c r="H6" s="34">
        <v>20</v>
      </c>
      <c r="I6" s="34">
        <f>H6</f>
        <v>20</v>
      </c>
      <c r="J6" s="34">
        <f>H6*[1]汇总2!$V$37</f>
        <v>7.1731354437069</v>
      </c>
    </row>
    <row r="7" ht="29" customHeight="1" spans="1:10">
      <c r="A7" s="11">
        <v>5</v>
      </c>
      <c r="B7" s="32" t="s">
        <v>8</v>
      </c>
      <c r="C7" s="32" t="s">
        <v>22</v>
      </c>
      <c r="D7" s="32" t="s">
        <v>131</v>
      </c>
      <c r="E7" s="33">
        <v>1260</v>
      </c>
      <c r="F7" s="33">
        <v>1260</v>
      </c>
      <c r="G7" s="34"/>
      <c r="H7" s="34">
        <v>20</v>
      </c>
      <c r="I7" s="34">
        <f>H7</f>
        <v>20</v>
      </c>
      <c r="J7" s="34">
        <f>H7*[1]汇总2!$V$37</f>
        <v>7.1731354437069</v>
      </c>
    </row>
    <row r="8" ht="29" customHeight="1" spans="1:10">
      <c r="A8" s="11">
        <v>6</v>
      </c>
      <c r="B8" s="32" t="s">
        <v>10</v>
      </c>
      <c r="C8" s="32" t="s">
        <v>22</v>
      </c>
      <c r="D8" s="32" t="s">
        <v>132</v>
      </c>
      <c r="E8" s="33">
        <v>8513</v>
      </c>
      <c r="F8" s="33">
        <v>7339</v>
      </c>
      <c r="G8" s="34">
        <v>100</v>
      </c>
      <c r="H8" s="34">
        <v>100</v>
      </c>
      <c r="I8" s="34">
        <f t="shared" ref="I8:I14" si="0">H8</f>
        <v>100</v>
      </c>
      <c r="J8" s="34">
        <f>H8*[1]汇总2!$V$37</f>
        <v>35.8656772185345</v>
      </c>
    </row>
    <row r="9" ht="29" customHeight="1" spans="1:10">
      <c r="A9" s="11">
        <v>7</v>
      </c>
      <c r="B9" s="32" t="s">
        <v>10</v>
      </c>
      <c r="C9" s="32" t="s">
        <v>22</v>
      </c>
      <c r="D9" s="32" t="s">
        <v>133</v>
      </c>
      <c r="E9" s="36">
        <v>13012</v>
      </c>
      <c r="F9" s="36">
        <v>5211</v>
      </c>
      <c r="G9" s="37">
        <v>100</v>
      </c>
      <c r="H9" s="37">
        <v>100</v>
      </c>
      <c r="I9" s="34">
        <f t="shared" si="0"/>
        <v>100</v>
      </c>
      <c r="J9" s="34">
        <f>H9*[1]汇总2!$V$37</f>
        <v>35.8656772185345</v>
      </c>
    </row>
    <row r="10" ht="29" customHeight="1" spans="1:10">
      <c r="A10" s="11">
        <v>8</v>
      </c>
      <c r="B10" s="32" t="s">
        <v>10</v>
      </c>
      <c r="C10" s="32" t="s">
        <v>22</v>
      </c>
      <c r="D10" s="32" t="s">
        <v>134</v>
      </c>
      <c r="E10" s="36">
        <v>11803</v>
      </c>
      <c r="F10" s="36">
        <v>6217</v>
      </c>
      <c r="G10" s="37">
        <v>100</v>
      </c>
      <c r="H10" s="37">
        <v>100</v>
      </c>
      <c r="I10" s="34">
        <f t="shared" si="0"/>
        <v>100</v>
      </c>
      <c r="J10" s="34">
        <f>H10*[1]汇总2!$V$37</f>
        <v>35.8656772185345</v>
      </c>
    </row>
    <row r="11" ht="29" customHeight="1" spans="1:10">
      <c r="A11" s="11">
        <v>9</v>
      </c>
      <c r="B11" s="32" t="s">
        <v>10</v>
      </c>
      <c r="C11" s="32" t="s">
        <v>22</v>
      </c>
      <c r="D11" s="32" t="s">
        <v>135</v>
      </c>
      <c r="E11" s="36">
        <v>1300</v>
      </c>
      <c r="F11" s="36">
        <v>1300</v>
      </c>
      <c r="G11" s="37">
        <v>20</v>
      </c>
      <c r="H11" s="37">
        <v>20</v>
      </c>
      <c r="I11" s="34">
        <f t="shared" si="0"/>
        <v>20</v>
      </c>
      <c r="J11" s="34">
        <f>H11*[1]汇总2!$V$37</f>
        <v>7.1731354437069</v>
      </c>
    </row>
    <row r="12" ht="29" customHeight="1" spans="1:10">
      <c r="A12" s="11">
        <v>10</v>
      </c>
      <c r="B12" s="32" t="s">
        <v>10</v>
      </c>
      <c r="C12" s="32" t="s">
        <v>22</v>
      </c>
      <c r="D12" s="32" t="s">
        <v>136</v>
      </c>
      <c r="E12" s="36">
        <v>1300</v>
      </c>
      <c r="F12" s="36">
        <v>1300</v>
      </c>
      <c r="G12" s="37">
        <v>20</v>
      </c>
      <c r="H12" s="37">
        <v>20</v>
      </c>
      <c r="I12" s="34">
        <f t="shared" si="0"/>
        <v>20</v>
      </c>
      <c r="J12" s="34">
        <f>H12*[1]汇总2!$V$37</f>
        <v>7.1731354437069</v>
      </c>
    </row>
    <row r="13" ht="29" customHeight="1" spans="1:10">
      <c r="A13" s="11">
        <v>11</v>
      </c>
      <c r="B13" s="32" t="s">
        <v>10</v>
      </c>
      <c r="C13" s="32" t="s">
        <v>22</v>
      </c>
      <c r="D13" s="32" t="s">
        <v>137</v>
      </c>
      <c r="E13" s="36">
        <v>1300</v>
      </c>
      <c r="F13" s="36">
        <v>1300</v>
      </c>
      <c r="G13" s="37">
        <v>20</v>
      </c>
      <c r="H13" s="37">
        <v>20</v>
      </c>
      <c r="I13" s="34">
        <f t="shared" si="0"/>
        <v>20</v>
      </c>
      <c r="J13" s="34">
        <f>H13*[1]汇总2!$V$37</f>
        <v>7.1731354437069</v>
      </c>
    </row>
    <row r="14" ht="29" customHeight="1" spans="1:10">
      <c r="A14" s="11">
        <v>12</v>
      </c>
      <c r="B14" s="32" t="s">
        <v>10</v>
      </c>
      <c r="C14" s="32" t="s">
        <v>22</v>
      </c>
      <c r="D14" s="32" t="s">
        <v>138</v>
      </c>
      <c r="E14" s="36">
        <v>5613</v>
      </c>
      <c r="F14" s="36">
        <v>5613</v>
      </c>
      <c r="G14" s="37">
        <v>20</v>
      </c>
      <c r="H14" s="37">
        <v>20</v>
      </c>
      <c r="I14" s="34">
        <f t="shared" si="0"/>
        <v>20</v>
      </c>
      <c r="J14" s="34">
        <f>H14*[1]汇总2!$V$37</f>
        <v>7.1731354437069</v>
      </c>
    </row>
    <row r="15" ht="29" customHeight="1" spans="1:10">
      <c r="A15" s="11">
        <v>13</v>
      </c>
      <c r="B15" s="32" t="s">
        <v>10</v>
      </c>
      <c r="C15" s="32" t="s">
        <v>22</v>
      </c>
      <c r="D15" s="32" t="s">
        <v>139</v>
      </c>
      <c r="E15" s="36">
        <v>1105</v>
      </c>
      <c r="F15" s="36">
        <v>1105</v>
      </c>
      <c r="G15" s="37">
        <v>20</v>
      </c>
      <c r="H15" s="37">
        <v>20</v>
      </c>
      <c r="I15" s="37">
        <v>20</v>
      </c>
      <c r="J15" s="34">
        <f>H15*[1]汇总2!$V$37</f>
        <v>7.1731354437069</v>
      </c>
    </row>
    <row r="16" ht="29" customHeight="1" spans="1:10">
      <c r="A16" s="11">
        <v>14</v>
      </c>
      <c r="B16" s="32" t="s">
        <v>10</v>
      </c>
      <c r="C16" s="32" t="s">
        <v>22</v>
      </c>
      <c r="D16" s="32" t="s">
        <v>140</v>
      </c>
      <c r="E16" s="36">
        <v>1018</v>
      </c>
      <c r="F16" s="36">
        <v>1018</v>
      </c>
      <c r="G16" s="37">
        <v>20</v>
      </c>
      <c r="H16" s="37">
        <v>20</v>
      </c>
      <c r="I16" s="37">
        <v>20</v>
      </c>
      <c r="J16" s="34">
        <f>H16*[1]汇总2!$V$37</f>
        <v>7.1731354437069</v>
      </c>
    </row>
    <row r="17" ht="29" customHeight="1" spans="1:10">
      <c r="A17" s="26"/>
      <c r="B17" s="11" t="s">
        <v>57</v>
      </c>
      <c r="C17" s="11"/>
      <c r="D17" s="11"/>
      <c r="E17" s="11"/>
      <c r="F17" s="11"/>
      <c r="G17" s="11"/>
      <c r="H17" s="37">
        <f>SUM(H3:H16)</f>
        <v>600</v>
      </c>
      <c r="I17" s="37">
        <f>SUM(I3:I16)</f>
        <v>600</v>
      </c>
      <c r="J17" s="37">
        <f>SUM(J3:J16)</f>
        <v>215.194063311207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J1"/>
    <mergeCell ref="B17:G17"/>
  </mergeCells>
  <pageMargins left="0.75" right="0.75" top="1" bottom="1" header="0.5" footer="0.5"/>
  <pageSetup paperSize="9" scale="74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130" zoomScaleNormal="130" workbookViewId="0">
      <selection activeCell="C3" sqref="C3"/>
    </sheetView>
  </sheetViews>
  <sheetFormatPr defaultColWidth="9.02777777777778" defaultRowHeight="14.4" outlineLevelRow="3"/>
  <cols>
    <col min="1" max="2" width="9.02777777777778" style="21"/>
    <col min="3" max="3" width="19.5925925925926" style="21" customWidth="1"/>
    <col min="4" max="4" width="18.2592592592593" style="21" customWidth="1"/>
    <col min="5" max="5" width="17.2685185185185" style="21" customWidth="1"/>
    <col min="6" max="6" width="10.6944444444444" style="21" customWidth="1"/>
    <col min="7" max="8" width="17" style="21" customWidth="1"/>
    <col min="9" max="9" width="12.8888888888889" style="21"/>
    <col min="10" max="16384" width="9.02777777777778" style="21"/>
  </cols>
  <sheetData>
    <row r="1" ht="48" customHeight="1" spans="1:9">
      <c r="A1" s="3" t="s">
        <v>141</v>
      </c>
      <c r="B1" s="3"/>
      <c r="C1" s="3"/>
      <c r="D1" s="3"/>
      <c r="E1" s="3"/>
      <c r="F1" s="3"/>
      <c r="G1" s="3"/>
      <c r="H1" s="3"/>
      <c r="I1" s="3"/>
    </row>
    <row r="2" ht="34" customHeight="1" spans="1:9">
      <c r="A2" s="4" t="s">
        <v>2</v>
      </c>
      <c r="B2" s="4" t="s">
        <v>28</v>
      </c>
      <c r="C2" s="4" t="s">
        <v>29</v>
      </c>
      <c r="D2" s="4" t="s">
        <v>30</v>
      </c>
      <c r="E2" s="4" t="s">
        <v>142</v>
      </c>
      <c r="F2" s="4" t="s">
        <v>62</v>
      </c>
      <c r="G2" s="4" t="s">
        <v>34</v>
      </c>
      <c r="H2" s="4" t="s">
        <v>36</v>
      </c>
      <c r="I2" s="28" t="s">
        <v>37</v>
      </c>
    </row>
    <row r="3" ht="49" customHeight="1" spans="1:9">
      <c r="A3" s="7">
        <v>1</v>
      </c>
      <c r="B3" s="7" t="s">
        <v>8</v>
      </c>
      <c r="C3" s="7" t="s">
        <v>143</v>
      </c>
      <c r="D3" s="7" t="s">
        <v>144</v>
      </c>
      <c r="E3" s="23" t="s">
        <v>143</v>
      </c>
      <c r="F3" s="22">
        <v>10</v>
      </c>
      <c r="G3" s="23">
        <v>10</v>
      </c>
      <c r="H3" s="27">
        <v>10</v>
      </c>
      <c r="I3" s="29">
        <f>H3*[1]汇总2!$V$37</f>
        <v>3.58656772185345</v>
      </c>
    </row>
    <row r="4" ht="49" customHeight="1" spans="1:9">
      <c r="A4" s="26"/>
      <c r="B4" s="11" t="s">
        <v>57</v>
      </c>
      <c r="C4" s="11"/>
      <c r="D4" s="11"/>
      <c r="E4" s="11"/>
      <c r="F4" s="11"/>
      <c r="G4" s="27">
        <f>G3</f>
        <v>10</v>
      </c>
      <c r="H4" s="27">
        <v>10</v>
      </c>
      <c r="I4" s="30">
        <f>H4*[1]汇总2!$V$37</f>
        <v>3.58656772185345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I1"/>
    <mergeCell ref="B4:F4"/>
  </mergeCells>
  <pageMargins left="0.75" right="0.75" top="1" bottom="1" header="0.5" footer="0.5"/>
  <pageSetup paperSize="9" scale="98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zoomScale="130" zoomScaleNormal="130" workbookViewId="0">
      <selection activeCell="O16" sqref="O16"/>
    </sheetView>
  </sheetViews>
  <sheetFormatPr defaultColWidth="9.02777777777778" defaultRowHeight="14.4" outlineLevelRow="4"/>
  <cols>
    <col min="1" max="1" width="6.66666666666667" style="21" customWidth="1"/>
    <col min="2" max="2" width="9.02777777777778" style="21"/>
    <col min="3" max="3" width="17.1111111111111" style="21" customWidth="1"/>
    <col min="4" max="4" width="29.3333333333333" style="21" customWidth="1"/>
    <col min="5" max="5" width="12.6203703703704" style="21" customWidth="1"/>
    <col min="6" max="7" width="10.2314814814815" style="21" customWidth="1"/>
    <col min="8" max="8" width="13.5555555555556" style="21" customWidth="1"/>
    <col min="9" max="9" width="12.1111111111111" style="21" customWidth="1"/>
    <col min="10" max="10" width="11.1111111111111" style="21" customWidth="1"/>
    <col min="11" max="16384" width="9.02777777777778" style="21"/>
  </cols>
  <sheetData>
    <row r="1" ht="42" customHeight="1" spans="1:10">
      <c r="A1" s="3" t="s">
        <v>145</v>
      </c>
      <c r="B1" s="3"/>
      <c r="C1" s="3"/>
      <c r="D1" s="3"/>
      <c r="E1" s="3"/>
      <c r="F1" s="3"/>
      <c r="G1" s="3"/>
      <c r="H1" s="3"/>
      <c r="I1" s="3"/>
      <c r="J1" s="3"/>
    </row>
    <row r="2" ht="36" spans="1:10">
      <c r="A2" s="4" t="s">
        <v>2</v>
      </c>
      <c r="B2" s="4" t="s">
        <v>28</v>
      </c>
      <c r="C2" s="4" t="s">
        <v>29</v>
      </c>
      <c r="D2" s="4" t="s">
        <v>30</v>
      </c>
      <c r="E2" s="4" t="s">
        <v>146</v>
      </c>
      <c r="F2" s="4" t="s">
        <v>147</v>
      </c>
      <c r="G2" s="4" t="s">
        <v>62</v>
      </c>
      <c r="H2" s="4" t="s">
        <v>34</v>
      </c>
      <c r="I2" s="4" t="s">
        <v>36</v>
      </c>
      <c r="J2" s="4" t="s">
        <v>37</v>
      </c>
    </row>
    <row r="3" ht="43" customHeight="1" spans="1:10">
      <c r="A3" s="7">
        <v>1</v>
      </c>
      <c r="B3" s="7" t="s">
        <v>8</v>
      </c>
      <c r="C3" s="7" t="s">
        <v>24</v>
      </c>
      <c r="D3" s="7" t="s">
        <v>144</v>
      </c>
      <c r="E3" s="22">
        <v>4200</v>
      </c>
      <c r="F3" s="22">
        <f>E3</f>
        <v>4200</v>
      </c>
      <c r="G3" s="22">
        <v>0.01</v>
      </c>
      <c r="H3" s="23">
        <f>42</f>
        <v>42</v>
      </c>
      <c r="I3" s="8">
        <f>E3*G3</f>
        <v>42</v>
      </c>
      <c r="J3" s="24">
        <f>I3*[1]汇总2!$V$37</f>
        <v>15.0635844317845</v>
      </c>
    </row>
    <row r="4" ht="43" customHeight="1" spans="1:10">
      <c r="A4" s="7">
        <v>2</v>
      </c>
      <c r="B4" s="7" t="s">
        <v>10</v>
      </c>
      <c r="C4" s="7" t="s">
        <v>24</v>
      </c>
      <c r="D4" s="7" t="s">
        <v>148</v>
      </c>
      <c r="E4" s="22">
        <v>2239</v>
      </c>
      <c r="F4" s="22">
        <f>E4-438</f>
        <v>1801</v>
      </c>
      <c r="G4" s="22">
        <v>0.01</v>
      </c>
      <c r="H4" s="23">
        <v>22.39</v>
      </c>
      <c r="I4" s="8">
        <f>F4*G4</f>
        <v>18.01</v>
      </c>
      <c r="J4" s="25">
        <f>I4*[1]汇总2!$V$37</f>
        <v>6.45940846705806</v>
      </c>
    </row>
    <row r="5" ht="43" customHeight="1" spans="1:10">
      <c r="A5" s="26"/>
      <c r="B5" s="11" t="s">
        <v>57</v>
      </c>
      <c r="C5" s="11"/>
      <c r="D5" s="11"/>
      <c r="E5" s="11"/>
      <c r="F5" s="11"/>
      <c r="G5" s="11"/>
      <c r="H5" s="27"/>
      <c r="I5" s="8">
        <f>I3+I4</f>
        <v>60.01</v>
      </c>
      <c r="J5" s="8">
        <f>J3+J4</f>
        <v>21.5229928988425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J1"/>
    <mergeCell ref="B5:G5"/>
  </mergeCells>
  <pageMargins left="0.75" right="0.75" top="1" bottom="1" header="0.5" footer="0.5"/>
  <pageSetup paperSize="9" scale="9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8"/>
  <sheetViews>
    <sheetView topLeftCell="A170" workbookViewId="0">
      <selection activeCell="J210" sqref="J210"/>
    </sheetView>
  </sheetViews>
  <sheetFormatPr defaultColWidth="9.02777777777778" defaultRowHeight="14.4" outlineLevelCol="6"/>
  <cols>
    <col min="3" max="3" width="33.75" style="1" customWidth="1"/>
    <col min="4" max="4" width="19.1111111111111" customWidth="1"/>
    <col min="5" max="5" width="13.7777777777778" customWidth="1"/>
    <col min="6" max="6" width="11" style="1" customWidth="1"/>
    <col min="7" max="7" width="22.2222222222222" style="2" customWidth="1"/>
    <col min="8" max="8" width="9.37037037037037"/>
    <col min="9" max="9" width="10.3703703703704"/>
    <col min="11" max="11" width="9.37037037037037"/>
  </cols>
  <sheetData>
    <row r="1" ht="40" customHeight="1" spans="1:7">
      <c r="A1" s="3" t="s">
        <v>149</v>
      </c>
      <c r="B1" s="3"/>
      <c r="C1" s="3"/>
      <c r="D1" s="3"/>
      <c r="E1" s="3"/>
      <c r="F1" s="3"/>
      <c r="G1" s="3"/>
    </row>
    <row r="2" ht="34" customHeight="1" spans="1:7">
      <c r="A2" s="4" t="s">
        <v>2</v>
      </c>
      <c r="B2" s="4" t="s">
        <v>28</v>
      </c>
      <c r="C2" s="4" t="s">
        <v>150</v>
      </c>
      <c r="D2" s="4" t="s">
        <v>34</v>
      </c>
      <c r="E2" s="5" t="s">
        <v>151</v>
      </c>
      <c r="F2" s="4" t="s">
        <v>37</v>
      </c>
      <c r="G2" s="4" t="s">
        <v>38</v>
      </c>
    </row>
    <row r="3" spans="1:7">
      <c r="A3" s="6">
        <v>1</v>
      </c>
      <c r="B3" s="7" t="s">
        <v>8</v>
      </c>
      <c r="C3" s="7" t="s">
        <v>39</v>
      </c>
      <c r="D3" s="8">
        <v>7.6176</v>
      </c>
      <c r="E3" s="8">
        <v>0</v>
      </c>
      <c r="F3" s="8">
        <f>E3*[1]汇总2!$V$37</f>
        <v>0</v>
      </c>
      <c r="G3" s="7" t="s">
        <v>152</v>
      </c>
    </row>
    <row r="4" spans="1:7">
      <c r="A4" s="6">
        <v>2</v>
      </c>
      <c r="B4" s="7" t="s">
        <v>8</v>
      </c>
      <c r="C4" s="7" t="s">
        <v>153</v>
      </c>
      <c r="D4" s="8">
        <v>2.2526</v>
      </c>
      <c r="E4" s="8">
        <v>0</v>
      </c>
      <c r="F4" s="8">
        <f>E4*[1]汇总2!$V$37</f>
        <v>0</v>
      </c>
      <c r="G4" s="7" t="s">
        <v>152</v>
      </c>
    </row>
    <row r="5" spans="1:7">
      <c r="A5" s="6">
        <v>3</v>
      </c>
      <c r="B5" s="7" t="s">
        <v>8</v>
      </c>
      <c r="C5" s="9" t="s">
        <v>154</v>
      </c>
      <c r="D5" s="8">
        <v>1.0472</v>
      </c>
      <c r="E5" s="8">
        <v>0</v>
      </c>
      <c r="F5" s="8">
        <f>E5*[1]汇总2!$V$37</f>
        <v>0</v>
      </c>
      <c r="G5" s="7" t="s">
        <v>152</v>
      </c>
    </row>
    <row r="6" spans="1:7">
      <c r="A6" s="6">
        <v>4</v>
      </c>
      <c r="B6" s="7" t="s">
        <v>8</v>
      </c>
      <c r="C6" s="9" t="s">
        <v>155</v>
      </c>
      <c r="D6" s="8">
        <v>1.9734</v>
      </c>
      <c r="E6" s="8">
        <v>0</v>
      </c>
      <c r="F6" s="8">
        <f>E6*[1]汇总2!$V$37</f>
        <v>0</v>
      </c>
      <c r="G6" s="7" t="s">
        <v>152</v>
      </c>
    </row>
    <row r="7" spans="1:7">
      <c r="A7" s="6">
        <v>5</v>
      </c>
      <c r="B7" s="7" t="s">
        <v>8</v>
      </c>
      <c r="C7" s="7" t="s">
        <v>156</v>
      </c>
      <c r="D7" s="8">
        <v>1.5707</v>
      </c>
      <c r="E7" s="8">
        <v>0</v>
      </c>
      <c r="F7" s="8">
        <f>E7*[1]汇总2!$V$37</f>
        <v>0</v>
      </c>
      <c r="G7" s="7" t="s">
        <v>152</v>
      </c>
    </row>
    <row r="8" spans="1:7">
      <c r="A8" s="6">
        <v>6</v>
      </c>
      <c r="B8" s="7" t="s">
        <v>8</v>
      </c>
      <c r="C8" s="7" t="s">
        <v>157</v>
      </c>
      <c r="D8" s="8">
        <v>1.5707</v>
      </c>
      <c r="E8" s="8">
        <v>0</v>
      </c>
      <c r="F8" s="8">
        <f>E8*[1]汇总2!$V$37</f>
        <v>0</v>
      </c>
      <c r="G8" s="7" t="s">
        <v>152</v>
      </c>
    </row>
    <row r="9" spans="1:7">
      <c r="A9" s="6">
        <v>7</v>
      </c>
      <c r="B9" s="7" t="s">
        <v>8</v>
      </c>
      <c r="C9" s="7" t="s">
        <v>158</v>
      </c>
      <c r="D9" s="8">
        <v>4.0952</v>
      </c>
      <c r="E9" s="8">
        <v>0</v>
      </c>
      <c r="F9" s="8">
        <f>E9*[1]汇总2!$V$37</f>
        <v>0</v>
      </c>
      <c r="G9" s="7" t="s">
        <v>152</v>
      </c>
    </row>
    <row r="10" spans="1:7">
      <c r="A10" s="6">
        <v>8</v>
      </c>
      <c r="B10" s="7" t="s">
        <v>8</v>
      </c>
      <c r="C10" s="7" t="s">
        <v>159</v>
      </c>
      <c r="D10" s="8">
        <v>3.1075</v>
      </c>
      <c r="E10" s="8">
        <v>0</v>
      </c>
      <c r="F10" s="8">
        <f>E10*[1]汇总2!$V$37</f>
        <v>0</v>
      </c>
      <c r="G10" s="7" t="s">
        <v>152</v>
      </c>
    </row>
    <row r="11" spans="1:7">
      <c r="A11" s="6">
        <v>9</v>
      </c>
      <c r="B11" s="7" t="s">
        <v>8</v>
      </c>
      <c r="C11" s="7" t="s">
        <v>160</v>
      </c>
      <c r="D11" s="8">
        <v>7.1984</v>
      </c>
      <c r="E11" s="8">
        <v>0</v>
      </c>
      <c r="F11" s="8">
        <f>E11*[1]汇总2!$V$37</f>
        <v>0</v>
      </c>
      <c r="G11" s="7" t="s">
        <v>152</v>
      </c>
    </row>
    <row r="12" spans="1:7">
      <c r="A12" s="6">
        <v>10</v>
      </c>
      <c r="B12" s="7" t="s">
        <v>8</v>
      </c>
      <c r="C12" s="7" t="s">
        <v>161</v>
      </c>
      <c r="D12" s="8">
        <v>4.8119</v>
      </c>
      <c r="E12" s="8">
        <v>0</v>
      </c>
      <c r="F12" s="8">
        <f>E12*[1]汇总2!$V$37</f>
        <v>0</v>
      </c>
      <c r="G12" s="7" t="s">
        <v>152</v>
      </c>
    </row>
    <row r="13" spans="1:7">
      <c r="A13" s="6">
        <v>11</v>
      </c>
      <c r="B13" s="7" t="s">
        <v>8</v>
      </c>
      <c r="C13" s="7" t="s">
        <v>162</v>
      </c>
      <c r="D13" s="8">
        <v>0.9456</v>
      </c>
      <c r="E13" s="8">
        <v>0</v>
      </c>
      <c r="F13" s="8">
        <f>E13*[1]汇总2!$V$37</f>
        <v>0</v>
      </c>
      <c r="G13" s="7" t="s">
        <v>152</v>
      </c>
    </row>
    <row r="14" spans="1:7">
      <c r="A14" s="6">
        <v>12</v>
      </c>
      <c r="B14" s="7" t="s">
        <v>8</v>
      </c>
      <c r="C14" s="7" t="s">
        <v>163</v>
      </c>
      <c r="D14" s="8">
        <v>3.2366</v>
      </c>
      <c r="E14" s="8">
        <v>0</v>
      </c>
      <c r="F14" s="8">
        <f>E14*[1]汇总2!$V$37</f>
        <v>0</v>
      </c>
      <c r="G14" s="7" t="s">
        <v>152</v>
      </c>
    </row>
    <row r="15" spans="1:7">
      <c r="A15" s="6">
        <v>13</v>
      </c>
      <c r="B15" s="7" t="s">
        <v>8</v>
      </c>
      <c r="C15" s="7" t="s">
        <v>164</v>
      </c>
      <c r="D15" s="8">
        <v>1.9985</v>
      </c>
      <c r="E15" s="8">
        <v>0</v>
      </c>
      <c r="F15" s="8">
        <f>E15*[1]汇总2!$V$37</f>
        <v>0</v>
      </c>
      <c r="G15" s="7" t="s">
        <v>152</v>
      </c>
    </row>
    <row r="16" spans="1:7">
      <c r="A16" s="6">
        <v>14</v>
      </c>
      <c r="B16" s="7" t="s">
        <v>8</v>
      </c>
      <c r="C16" s="7" t="s">
        <v>165</v>
      </c>
      <c r="D16" s="8">
        <v>1.6754</v>
      </c>
      <c r="E16" s="8">
        <v>0</v>
      </c>
      <c r="F16" s="8">
        <f>E16*[1]汇总2!$V$37</f>
        <v>0</v>
      </c>
      <c r="G16" s="7" t="s">
        <v>152</v>
      </c>
    </row>
    <row r="17" spans="1:7">
      <c r="A17" s="6">
        <v>15</v>
      </c>
      <c r="B17" s="7" t="s">
        <v>8</v>
      </c>
      <c r="C17" s="7" t="s">
        <v>166</v>
      </c>
      <c r="D17" s="8">
        <v>1.2522</v>
      </c>
      <c r="E17" s="8">
        <v>0</v>
      </c>
      <c r="F17" s="8">
        <f>E17*[1]汇总2!$V$37</f>
        <v>0</v>
      </c>
      <c r="G17" s="7" t="s">
        <v>152</v>
      </c>
    </row>
    <row r="18" spans="1:7">
      <c r="A18" s="6">
        <v>16</v>
      </c>
      <c r="B18" s="7" t="s">
        <v>8</v>
      </c>
      <c r="C18" s="10" t="s">
        <v>167</v>
      </c>
      <c r="D18" s="8">
        <v>9.361</v>
      </c>
      <c r="E18" s="8">
        <v>0</v>
      </c>
      <c r="F18" s="8">
        <f>E18*[1]汇总2!$V$37</f>
        <v>0</v>
      </c>
      <c r="G18" s="7" t="s">
        <v>152</v>
      </c>
    </row>
    <row r="19" ht="24" spans="1:7">
      <c r="A19" s="6">
        <v>17</v>
      </c>
      <c r="B19" s="7" t="s">
        <v>8</v>
      </c>
      <c r="C19" s="10" t="s">
        <v>168</v>
      </c>
      <c r="D19" s="8">
        <v>7.1755</v>
      </c>
      <c r="E19" s="11">
        <v>0.25</v>
      </c>
      <c r="F19" s="8">
        <f>E19*[1]汇总2!$V$37</f>
        <v>0.0896641930463362</v>
      </c>
      <c r="G19" s="7" t="s">
        <v>169</v>
      </c>
    </row>
    <row r="20" spans="1:7">
      <c r="A20" s="6">
        <v>18</v>
      </c>
      <c r="B20" s="7" t="s">
        <v>8</v>
      </c>
      <c r="C20" s="10" t="s">
        <v>170</v>
      </c>
      <c r="D20" s="8">
        <v>3.2379</v>
      </c>
      <c r="E20" s="8">
        <v>0</v>
      </c>
      <c r="F20" s="8">
        <f>E20*[1]汇总2!$V$37</f>
        <v>0</v>
      </c>
      <c r="G20" s="7" t="s">
        <v>152</v>
      </c>
    </row>
    <row r="21" spans="1:7">
      <c r="A21" s="6">
        <v>19</v>
      </c>
      <c r="B21" s="7" t="s">
        <v>8</v>
      </c>
      <c r="C21" s="10" t="s">
        <v>171</v>
      </c>
      <c r="D21" s="12">
        <v>4.8731</v>
      </c>
      <c r="E21" s="8">
        <v>0</v>
      </c>
      <c r="F21" s="8">
        <f>E21*[1]汇总2!$V$37</f>
        <v>0</v>
      </c>
      <c r="G21" s="7" t="s">
        <v>152</v>
      </c>
    </row>
    <row r="22" spans="1:7">
      <c r="A22" s="6">
        <v>20</v>
      </c>
      <c r="B22" s="7" t="s">
        <v>8</v>
      </c>
      <c r="C22" s="11" t="s">
        <v>172</v>
      </c>
      <c r="D22" s="8">
        <v>1.5189</v>
      </c>
      <c r="E22" s="8">
        <v>0</v>
      </c>
      <c r="F22" s="8">
        <f>E22*[1]汇总2!$V$37</f>
        <v>0</v>
      </c>
      <c r="G22" s="7" t="s">
        <v>152</v>
      </c>
    </row>
    <row r="23" spans="1:7">
      <c r="A23" s="6">
        <v>21</v>
      </c>
      <c r="B23" s="7" t="s">
        <v>8</v>
      </c>
      <c r="C23" s="11" t="s">
        <v>173</v>
      </c>
      <c r="D23" s="8">
        <v>1.6133</v>
      </c>
      <c r="E23" s="8">
        <v>0</v>
      </c>
      <c r="F23" s="8">
        <f>E23*[1]汇总2!$V$37</f>
        <v>0</v>
      </c>
      <c r="G23" s="7" t="s">
        <v>152</v>
      </c>
    </row>
    <row r="24" ht="24" spans="1:7">
      <c r="A24" s="6">
        <v>22</v>
      </c>
      <c r="B24" s="7" t="s">
        <v>8</v>
      </c>
      <c r="C24" s="11" t="s">
        <v>174</v>
      </c>
      <c r="D24" s="8">
        <v>4.0545</v>
      </c>
      <c r="E24" s="8">
        <v>1</v>
      </c>
      <c r="F24" s="8">
        <f>E24*[1]汇总2!$V$37</f>
        <v>0.358656772185345</v>
      </c>
      <c r="G24" s="7" t="s">
        <v>169</v>
      </c>
    </row>
    <row r="25" ht="24" spans="1:7">
      <c r="A25" s="6">
        <v>23</v>
      </c>
      <c r="B25" s="7" t="s">
        <v>8</v>
      </c>
      <c r="C25" s="11" t="s">
        <v>175</v>
      </c>
      <c r="D25" s="8">
        <v>7.25</v>
      </c>
      <c r="E25" s="11">
        <v>1.27</v>
      </c>
      <c r="F25" s="8">
        <f>E25*[1]汇总2!$V$37</f>
        <v>0.455494100675388</v>
      </c>
      <c r="G25" s="7" t="s">
        <v>169</v>
      </c>
    </row>
    <row r="26" spans="1:7">
      <c r="A26" s="6">
        <v>24</v>
      </c>
      <c r="B26" s="7" t="s">
        <v>8</v>
      </c>
      <c r="C26" s="11" t="s">
        <v>176</v>
      </c>
      <c r="D26" s="8">
        <v>0.7435</v>
      </c>
      <c r="E26" s="8">
        <v>0</v>
      </c>
      <c r="F26" s="8">
        <f>E26*[1]汇总2!$V$37</f>
        <v>0</v>
      </c>
      <c r="G26" s="7" t="s">
        <v>152</v>
      </c>
    </row>
    <row r="27" spans="1:7">
      <c r="A27" s="6">
        <v>25</v>
      </c>
      <c r="B27" s="7" t="s">
        <v>8</v>
      </c>
      <c r="C27" s="11" t="s">
        <v>177</v>
      </c>
      <c r="D27" s="8">
        <v>6.325</v>
      </c>
      <c r="E27" s="8">
        <v>0</v>
      </c>
      <c r="F27" s="8">
        <f>E27*[1]汇总2!$V$37</f>
        <v>0</v>
      </c>
      <c r="G27" s="7" t="s">
        <v>152</v>
      </c>
    </row>
    <row r="28" spans="1:7">
      <c r="A28" s="6">
        <v>26</v>
      </c>
      <c r="B28" s="7" t="s">
        <v>8</v>
      </c>
      <c r="C28" s="11" t="s">
        <v>105</v>
      </c>
      <c r="D28" s="8">
        <v>4.0947</v>
      </c>
      <c r="E28" s="8">
        <v>0</v>
      </c>
      <c r="F28" s="8">
        <f>E28*[1]汇总2!$V$37</f>
        <v>0</v>
      </c>
      <c r="G28" s="7" t="s">
        <v>152</v>
      </c>
    </row>
    <row r="29" spans="1:7">
      <c r="A29" s="6">
        <v>27</v>
      </c>
      <c r="B29" s="7" t="s">
        <v>8</v>
      </c>
      <c r="C29" s="11" t="s">
        <v>178</v>
      </c>
      <c r="D29" s="8">
        <v>0.5466</v>
      </c>
      <c r="E29" s="8">
        <v>0</v>
      </c>
      <c r="F29" s="8">
        <f>E29*[1]汇总2!$V$37</f>
        <v>0</v>
      </c>
      <c r="G29" s="7" t="s">
        <v>152</v>
      </c>
    </row>
    <row r="30" ht="24" spans="1:7">
      <c r="A30" s="6">
        <v>28</v>
      </c>
      <c r="B30" s="7" t="s">
        <v>8</v>
      </c>
      <c r="C30" s="11" t="s">
        <v>179</v>
      </c>
      <c r="D30" s="8">
        <v>6.4335</v>
      </c>
      <c r="E30" s="11">
        <v>1.12</v>
      </c>
      <c r="F30" s="8">
        <f>E30*[1]汇总2!$V$37</f>
        <v>0.401695584847586</v>
      </c>
      <c r="G30" s="7" t="s">
        <v>169</v>
      </c>
    </row>
    <row r="31" spans="1:7">
      <c r="A31" s="6">
        <v>29</v>
      </c>
      <c r="B31" s="7" t="s">
        <v>8</v>
      </c>
      <c r="C31" s="11" t="s">
        <v>180</v>
      </c>
      <c r="D31" s="8">
        <v>1.1181</v>
      </c>
      <c r="E31" s="8">
        <v>0</v>
      </c>
      <c r="F31" s="8">
        <f>E31*[1]汇总2!$V$37</f>
        <v>0</v>
      </c>
      <c r="G31" s="7" t="s">
        <v>152</v>
      </c>
    </row>
    <row r="32" spans="1:7">
      <c r="A32" s="6">
        <v>30</v>
      </c>
      <c r="B32" s="7" t="s">
        <v>8</v>
      </c>
      <c r="C32" s="11" t="s">
        <v>181</v>
      </c>
      <c r="D32" s="8">
        <v>1.524</v>
      </c>
      <c r="E32" s="8">
        <v>0</v>
      </c>
      <c r="F32" s="8">
        <f>E32*[1]汇总2!$V$37</f>
        <v>0</v>
      </c>
      <c r="G32" s="7" t="s">
        <v>152</v>
      </c>
    </row>
    <row r="33" spans="1:7">
      <c r="A33" s="6">
        <v>31</v>
      </c>
      <c r="B33" s="7" t="s">
        <v>8</v>
      </c>
      <c r="C33" s="11" t="s">
        <v>182</v>
      </c>
      <c r="D33" s="8">
        <v>0.9721</v>
      </c>
      <c r="E33" s="8">
        <v>0</v>
      </c>
      <c r="F33" s="8">
        <f>E33*[1]汇总2!$V$37</f>
        <v>0</v>
      </c>
      <c r="G33" s="7" t="s">
        <v>152</v>
      </c>
    </row>
    <row r="34" spans="1:7">
      <c r="A34" s="6">
        <v>32</v>
      </c>
      <c r="B34" s="7" t="s">
        <v>8</v>
      </c>
      <c r="C34" s="11" t="s">
        <v>183</v>
      </c>
      <c r="D34" s="8">
        <v>4.982</v>
      </c>
      <c r="E34" s="8">
        <v>0</v>
      </c>
      <c r="F34" s="8">
        <f>E34*[1]汇总2!$V$37</f>
        <v>0</v>
      </c>
      <c r="G34" s="7" t="s">
        <v>152</v>
      </c>
    </row>
    <row r="35" spans="1:7">
      <c r="A35" s="6">
        <v>33</v>
      </c>
      <c r="B35" s="7" t="s">
        <v>8</v>
      </c>
      <c r="C35" s="11" t="s">
        <v>184</v>
      </c>
      <c r="D35" s="8">
        <v>6.0081</v>
      </c>
      <c r="E35" s="8">
        <v>0</v>
      </c>
      <c r="F35" s="8">
        <f>E35*[1]汇总2!$V$37</f>
        <v>0</v>
      </c>
      <c r="G35" s="7" t="s">
        <v>152</v>
      </c>
    </row>
    <row r="36" ht="24" spans="1:7">
      <c r="A36" s="6">
        <v>34</v>
      </c>
      <c r="B36" s="7" t="s">
        <v>8</v>
      </c>
      <c r="C36" s="11" t="s">
        <v>185</v>
      </c>
      <c r="D36" s="8">
        <v>4.6028</v>
      </c>
      <c r="E36" s="11">
        <v>1.28</v>
      </c>
      <c r="F36" s="8">
        <f>E36*[1]汇总2!$V$37</f>
        <v>0.459080668397241</v>
      </c>
      <c r="G36" s="7" t="s">
        <v>169</v>
      </c>
    </row>
    <row r="37" spans="1:7">
      <c r="A37" s="6">
        <v>35</v>
      </c>
      <c r="B37" s="7" t="s">
        <v>8</v>
      </c>
      <c r="C37" s="11" t="s">
        <v>186</v>
      </c>
      <c r="D37" s="8">
        <v>3.9582</v>
      </c>
      <c r="E37" s="8">
        <v>0</v>
      </c>
      <c r="F37" s="8">
        <f>E37*[1]汇总2!$V$37</f>
        <v>0</v>
      </c>
      <c r="G37" s="7" t="s">
        <v>152</v>
      </c>
    </row>
    <row r="38" spans="1:7">
      <c r="A38" s="6">
        <v>36</v>
      </c>
      <c r="B38" s="7" t="s">
        <v>8</v>
      </c>
      <c r="C38" s="11" t="s">
        <v>187</v>
      </c>
      <c r="D38" s="8">
        <v>2.0949</v>
      </c>
      <c r="E38" s="8">
        <v>0</v>
      </c>
      <c r="F38" s="8">
        <f>E38*[1]汇总2!$V$37</f>
        <v>0</v>
      </c>
      <c r="G38" s="7" t="s">
        <v>152</v>
      </c>
    </row>
    <row r="39" spans="1:7">
      <c r="A39" s="6">
        <v>37</v>
      </c>
      <c r="B39" s="7" t="s">
        <v>8</v>
      </c>
      <c r="C39" s="11" t="s">
        <v>188</v>
      </c>
      <c r="D39" s="8">
        <v>4.9402</v>
      </c>
      <c r="E39" s="8">
        <v>0</v>
      </c>
      <c r="F39" s="8">
        <f>E39*[1]汇总2!$V$37</f>
        <v>0</v>
      </c>
      <c r="G39" s="7" t="s">
        <v>152</v>
      </c>
    </row>
    <row r="40" spans="1:7">
      <c r="A40" s="6">
        <v>38</v>
      </c>
      <c r="B40" s="7" t="s">
        <v>8</v>
      </c>
      <c r="C40" s="11" t="s">
        <v>189</v>
      </c>
      <c r="D40" s="8">
        <v>2.9035</v>
      </c>
      <c r="E40" s="8">
        <v>0</v>
      </c>
      <c r="F40" s="8">
        <f>E40*[1]汇总2!$V$37</f>
        <v>0</v>
      </c>
      <c r="G40" s="7" t="s">
        <v>152</v>
      </c>
    </row>
    <row r="41" spans="1:7">
      <c r="A41" s="6">
        <v>39</v>
      </c>
      <c r="B41" s="7" t="s">
        <v>8</v>
      </c>
      <c r="C41" s="11" t="s">
        <v>190</v>
      </c>
      <c r="D41" s="8">
        <v>1.3049</v>
      </c>
      <c r="E41" s="8">
        <v>0</v>
      </c>
      <c r="F41" s="8">
        <f>E41*[1]汇总2!$V$37</f>
        <v>0</v>
      </c>
      <c r="G41" s="7" t="s">
        <v>152</v>
      </c>
    </row>
    <row r="42" spans="1:7">
      <c r="A42" s="6">
        <v>40</v>
      </c>
      <c r="B42" s="7" t="s">
        <v>8</v>
      </c>
      <c r="C42" s="11" t="s">
        <v>191</v>
      </c>
      <c r="D42" s="8">
        <v>2.5834</v>
      </c>
      <c r="E42" s="8">
        <v>0</v>
      </c>
      <c r="F42" s="8">
        <f>E42*[1]汇总2!$V$37</f>
        <v>0</v>
      </c>
      <c r="G42" s="7" t="s">
        <v>152</v>
      </c>
    </row>
    <row r="43" ht="24" spans="1:7">
      <c r="A43" s="6">
        <v>41</v>
      </c>
      <c r="B43" s="7" t="s">
        <v>8</v>
      </c>
      <c r="C43" s="11" t="s">
        <v>192</v>
      </c>
      <c r="D43" s="8">
        <v>2.2726</v>
      </c>
      <c r="E43" s="11">
        <v>1.09</v>
      </c>
      <c r="F43" s="8">
        <f>E43*[1]汇总2!$V$37</f>
        <v>0.390935881682026</v>
      </c>
      <c r="G43" s="7" t="s">
        <v>169</v>
      </c>
    </row>
    <row r="44" spans="1:7">
      <c r="A44" s="6">
        <v>42</v>
      </c>
      <c r="B44" s="7" t="s">
        <v>8</v>
      </c>
      <c r="C44" s="11" t="s">
        <v>193</v>
      </c>
      <c r="D44" s="8">
        <v>2.4408</v>
      </c>
      <c r="E44" s="8">
        <v>0</v>
      </c>
      <c r="F44" s="8">
        <f>E44*[1]汇总2!$V$37</f>
        <v>0</v>
      </c>
      <c r="G44" s="7" t="s">
        <v>152</v>
      </c>
    </row>
    <row r="45" spans="1:7">
      <c r="A45" s="6">
        <v>43</v>
      </c>
      <c r="B45" s="7" t="s">
        <v>8</v>
      </c>
      <c r="C45" s="11" t="s">
        <v>194</v>
      </c>
      <c r="D45" s="8">
        <v>3.3417</v>
      </c>
      <c r="E45" s="8">
        <v>0</v>
      </c>
      <c r="F45" s="8">
        <f>E45*[1]汇总2!$V$37</f>
        <v>0</v>
      </c>
      <c r="G45" s="7" t="s">
        <v>152</v>
      </c>
    </row>
    <row r="46" spans="1:7">
      <c r="A46" s="6">
        <v>44</v>
      </c>
      <c r="B46" s="7" t="s">
        <v>8</v>
      </c>
      <c r="C46" s="11" t="s">
        <v>195</v>
      </c>
      <c r="D46" s="8">
        <v>2.9625</v>
      </c>
      <c r="E46" s="8">
        <v>0</v>
      </c>
      <c r="F46" s="8">
        <f>E46*[1]汇总2!$V$37</f>
        <v>0</v>
      </c>
      <c r="G46" s="7" t="s">
        <v>152</v>
      </c>
    </row>
    <row r="47" spans="1:7">
      <c r="A47" s="6">
        <v>45</v>
      </c>
      <c r="B47" s="7" t="s">
        <v>8</v>
      </c>
      <c r="C47" s="11" t="s">
        <v>196</v>
      </c>
      <c r="D47" s="8">
        <v>2.2128</v>
      </c>
      <c r="E47" s="8">
        <v>0</v>
      </c>
      <c r="F47" s="8">
        <f>E47*[1]汇总2!$V$37</f>
        <v>0</v>
      </c>
      <c r="G47" s="7" t="s">
        <v>152</v>
      </c>
    </row>
    <row r="48" spans="1:7">
      <c r="A48" s="6">
        <v>46</v>
      </c>
      <c r="B48" s="7" t="s">
        <v>8</v>
      </c>
      <c r="C48" s="11" t="s">
        <v>197</v>
      </c>
      <c r="D48" s="8">
        <v>1.2436</v>
      </c>
      <c r="E48" s="8">
        <v>0</v>
      </c>
      <c r="F48" s="8">
        <f>E48*[1]汇总2!$V$37</f>
        <v>0</v>
      </c>
      <c r="G48" s="7" t="s">
        <v>152</v>
      </c>
    </row>
    <row r="49" spans="1:7">
      <c r="A49" s="6">
        <v>47</v>
      </c>
      <c r="B49" s="7" t="s">
        <v>8</v>
      </c>
      <c r="C49" s="11" t="s">
        <v>198</v>
      </c>
      <c r="D49" s="8">
        <v>5.8665</v>
      </c>
      <c r="E49" s="8">
        <v>0</v>
      </c>
      <c r="F49" s="8">
        <f>E49*[1]汇总2!$V$37</f>
        <v>0</v>
      </c>
      <c r="G49" s="7" t="s">
        <v>152</v>
      </c>
    </row>
    <row r="50" spans="1:7">
      <c r="A50" s="6">
        <v>48</v>
      </c>
      <c r="B50" s="7" t="s">
        <v>8</v>
      </c>
      <c r="C50" s="11" t="s">
        <v>199</v>
      </c>
      <c r="D50" s="8">
        <v>3.7413</v>
      </c>
      <c r="E50" s="8">
        <v>0</v>
      </c>
      <c r="F50" s="8">
        <f>E50*[1]汇总2!$V$37</f>
        <v>0</v>
      </c>
      <c r="G50" s="7" t="s">
        <v>152</v>
      </c>
    </row>
    <row r="51" spans="1:7">
      <c r="A51" s="6">
        <v>49</v>
      </c>
      <c r="B51" s="7" t="s">
        <v>8</v>
      </c>
      <c r="C51" s="11" t="s">
        <v>200</v>
      </c>
      <c r="D51" s="8">
        <v>1.7819</v>
      </c>
      <c r="E51" s="8">
        <v>0</v>
      </c>
      <c r="F51" s="8">
        <f>E51*[1]汇总2!$V$37</f>
        <v>0</v>
      </c>
      <c r="G51" s="7" t="s">
        <v>152</v>
      </c>
    </row>
    <row r="52" spans="1:7">
      <c r="A52" s="6">
        <v>50</v>
      </c>
      <c r="B52" s="7" t="s">
        <v>8</v>
      </c>
      <c r="C52" s="11" t="s">
        <v>201</v>
      </c>
      <c r="D52" s="8">
        <v>2.271</v>
      </c>
      <c r="E52" s="8">
        <v>0</v>
      </c>
      <c r="F52" s="8">
        <f>E52*[1]汇总2!$V$37</f>
        <v>0</v>
      </c>
      <c r="G52" s="7" t="s">
        <v>152</v>
      </c>
    </row>
    <row r="53" spans="1:7">
      <c r="A53" s="6">
        <v>51</v>
      </c>
      <c r="B53" s="7" t="s">
        <v>8</v>
      </c>
      <c r="C53" s="11" t="s">
        <v>202</v>
      </c>
      <c r="D53" s="8">
        <v>0.1046</v>
      </c>
      <c r="E53" s="8">
        <v>0</v>
      </c>
      <c r="F53" s="8">
        <f>E53*[1]汇总2!$V$37</f>
        <v>0</v>
      </c>
      <c r="G53" s="7" t="s">
        <v>152</v>
      </c>
    </row>
    <row r="54" spans="1:7">
      <c r="A54" s="6">
        <v>52</v>
      </c>
      <c r="B54" s="7" t="s">
        <v>8</v>
      </c>
      <c r="C54" s="11" t="s">
        <v>203</v>
      </c>
      <c r="D54" s="8">
        <v>5.5431</v>
      </c>
      <c r="E54" s="8">
        <v>0</v>
      </c>
      <c r="F54" s="8">
        <f>E54*[1]汇总2!$V$37</f>
        <v>0</v>
      </c>
      <c r="G54" s="7" t="s">
        <v>152</v>
      </c>
    </row>
    <row r="55" spans="1:7">
      <c r="A55" s="6">
        <v>53</v>
      </c>
      <c r="B55" s="7" t="s">
        <v>8</v>
      </c>
      <c r="C55" s="11" t="s">
        <v>204</v>
      </c>
      <c r="D55" s="8">
        <v>3.3821</v>
      </c>
      <c r="E55" s="8">
        <v>0</v>
      </c>
      <c r="F55" s="8">
        <f>E55*[1]汇总2!$V$37</f>
        <v>0</v>
      </c>
      <c r="G55" s="7" t="s">
        <v>152</v>
      </c>
    </row>
    <row r="56" spans="1:7">
      <c r="A56" s="6">
        <v>54</v>
      </c>
      <c r="B56" s="7" t="s">
        <v>8</v>
      </c>
      <c r="C56" s="11" t="s">
        <v>205</v>
      </c>
      <c r="D56" s="8">
        <v>0.73</v>
      </c>
      <c r="E56" s="8">
        <v>0</v>
      </c>
      <c r="F56" s="8">
        <f>E56*[1]汇总2!$V$37</f>
        <v>0</v>
      </c>
      <c r="G56" s="7" t="s">
        <v>152</v>
      </c>
    </row>
    <row r="57" spans="1:7">
      <c r="A57" s="6">
        <v>55</v>
      </c>
      <c r="B57" s="7" t="s">
        <v>8</v>
      </c>
      <c r="C57" s="11" t="s">
        <v>206</v>
      </c>
      <c r="D57" s="8">
        <v>3.1562</v>
      </c>
      <c r="E57" s="8">
        <v>0</v>
      </c>
      <c r="F57" s="8">
        <f>E57*[1]汇总2!$V$37</f>
        <v>0</v>
      </c>
      <c r="G57" s="7" t="s">
        <v>152</v>
      </c>
    </row>
    <row r="58" spans="1:7">
      <c r="A58" s="6">
        <v>56</v>
      </c>
      <c r="B58" s="7" t="s">
        <v>8</v>
      </c>
      <c r="C58" s="11" t="s">
        <v>207</v>
      </c>
      <c r="D58" s="8">
        <v>0.3267</v>
      </c>
      <c r="E58" s="8">
        <v>0</v>
      </c>
      <c r="F58" s="8">
        <f>E58*[1]汇总2!$V$37</f>
        <v>0</v>
      </c>
      <c r="G58" s="7" t="s">
        <v>152</v>
      </c>
    </row>
    <row r="59" spans="1:7">
      <c r="A59" s="6">
        <v>57</v>
      </c>
      <c r="B59" s="7" t="s">
        <v>8</v>
      </c>
      <c r="C59" s="11" t="s">
        <v>208</v>
      </c>
      <c r="D59" s="8">
        <v>1.6397</v>
      </c>
      <c r="E59" s="8">
        <v>0</v>
      </c>
      <c r="F59" s="8">
        <f>E59*[1]汇总2!$V$37</f>
        <v>0</v>
      </c>
      <c r="G59" s="7" t="s">
        <v>152</v>
      </c>
    </row>
    <row r="60" ht="24" spans="1:7">
      <c r="A60" s="6">
        <v>58</v>
      </c>
      <c r="B60" s="7" t="s">
        <v>8</v>
      </c>
      <c r="C60" s="11" t="s">
        <v>106</v>
      </c>
      <c r="D60" s="8">
        <v>8.0791</v>
      </c>
      <c r="E60" s="11">
        <v>0.93</v>
      </c>
      <c r="F60" s="8">
        <f>E60*[1]汇总2!$V$37</f>
        <v>0.333550798132371</v>
      </c>
      <c r="G60" s="7" t="s">
        <v>169</v>
      </c>
    </row>
    <row r="61" spans="1:7">
      <c r="A61" s="6">
        <v>59</v>
      </c>
      <c r="B61" s="7" t="s">
        <v>8</v>
      </c>
      <c r="C61" s="11" t="s">
        <v>209</v>
      </c>
      <c r="D61" s="8">
        <v>0.9664</v>
      </c>
      <c r="E61" s="8">
        <v>0</v>
      </c>
      <c r="F61" s="8">
        <f>E61*[1]汇总2!$V$37</f>
        <v>0</v>
      </c>
      <c r="G61" s="7" t="s">
        <v>152</v>
      </c>
    </row>
    <row r="62" spans="1:7">
      <c r="A62" s="6">
        <v>60</v>
      </c>
      <c r="B62" s="7" t="s">
        <v>8</v>
      </c>
      <c r="C62" s="11" t="s">
        <v>210</v>
      </c>
      <c r="D62" s="8">
        <v>2.8877</v>
      </c>
      <c r="E62" s="8">
        <v>0</v>
      </c>
      <c r="F62" s="8">
        <f>E62*[1]汇总2!$V$37</f>
        <v>0</v>
      </c>
      <c r="G62" s="7" t="s">
        <v>152</v>
      </c>
    </row>
    <row r="63" spans="1:7">
      <c r="A63" s="6">
        <v>61</v>
      </c>
      <c r="B63" s="7" t="s">
        <v>8</v>
      </c>
      <c r="C63" s="11" t="s">
        <v>211</v>
      </c>
      <c r="D63" s="8">
        <v>5.4912</v>
      </c>
      <c r="E63" s="8">
        <v>0</v>
      </c>
      <c r="F63" s="8">
        <f>E63*[1]汇总2!$V$37</f>
        <v>0</v>
      </c>
      <c r="G63" s="7" t="s">
        <v>152</v>
      </c>
    </row>
    <row r="64" ht="24" spans="1:7">
      <c r="A64" s="6">
        <v>62</v>
      </c>
      <c r="B64" s="7" t="s">
        <v>8</v>
      </c>
      <c r="C64" s="11" t="s">
        <v>212</v>
      </c>
      <c r="D64" s="8">
        <v>6.1701</v>
      </c>
      <c r="E64" s="11">
        <v>2.04</v>
      </c>
      <c r="F64" s="8">
        <f>E64*[1]汇总2!$V$37</f>
        <v>0.731659815258104</v>
      </c>
      <c r="G64" s="7" t="s">
        <v>169</v>
      </c>
    </row>
    <row r="65" spans="1:7">
      <c r="A65" s="6">
        <v>63</v>
      </c>
      <c r="B65" s="7" t="s">
        <v>8</v>
      </c>
      <c r="C65" s="11" t="s">
        <v>213</v>
      </c>
      <c r="D65" s="8">
        <v>0.6417</v>
      </c>
      <c r="E65" s="8">
        <v>0</v>
      </c>
      <c r="F65" s="8">
        <f>E65*[1]汇总2!$V$37</f>
        <v>0</v>
      </c>
      <c r="G65" s="7" t="s">
        <v>152</v>
      </c>
    </row>
    <row r="66" spans="1:7">
      <c r="A66" s="6">
        <v>64</v>
      </c>
      <c r="B66" s="7" t="s">
        <v>8</v>
      </c>
      <c r="C66" s="11" t="s">
        <v>214</v>
      </c>
      <c r="D66" s="8">
        <v>2.2806</v>
      </c>
      <c r="E66" s="8">
        <v>0</v>
      </c>
      <c r="F66" s="8">
        <f>E66*[1]汇总2!$V$37</f>
        <v>0</v>
      </c>
      <c r="G66" s="7" t="s">
        <v>152</v>
      </c>
    </row>
    <row r="67" spans="1:7">
      <c r="A67" s="6">
        <v>65</v>
      </c>
      <c r="B67" s="7" t="s">
        <v>8</v>
      </c>
      <c r="C67" s="11" t="s">
        <v>215</v>
      </c>
      <c r="D67" s="8">
        <v>3.3404</v>
      </c>
      <c r="E67" s="8">
        <v>0</v>
      </c>
      <c r="F67" s="8">
        <f>E67*[1]汇总2!$V$37</f>
        <v>0</v>
      </c>
      <c r="G67" s="7" t="s">
        <v>152</v>
      </c>
    </row>
    <row r="68" spans="1:7">
      <c r="A68" s="6">
        <v>66</v>
      </c>
      <c r="B68" s="7" t="s">
        <v>8</v>
      </c>
      <c r="C68" s="11" t="s">
        <v>216</v>
      </c>
      <c r="D68" s="8">
        <v>4.8423</v>
      </c>
      <c r="E68" s="8">
        <v>0</v>
      </c>
      <c r="F68" s="8">
        <f>E68*[1]汇总2!$V$37</f>
        <v>0</v>
      </c>
      <c r="G68" s="7" t="s">
        <v>152</v>
      </c>
    </row>
    <row r="69" spans="1:7">
      <c r="A69" s="6">
        <v>67</v>
      </c>
      <c r="B69" s="7" t="s">
        <v>8</v>
      </c>
      <c r="C69" s="11" t="s">
        <v>217</v>
      </c>
      <c r="D69" s="8">
        <v>0.338</v>
      </c>
      <c r="E69" s="8">
        <v>0</v>
      </c>
      <c r="F69" s="8">
        <f>E69*[1]汇总2!$V$37</f>
        <v>0</v>
      </c>
      <c r="G69" s="7" t="s">
        <v>152</v>
      </c>
    </row>
    <row r="70" spans="1:7">
      <c r="A70" s="6">
        <v>68</v>
      </c>
      <c r="B70" s="7" t="s">
        <v>8</v>
      </c>
      <c r="C70" s="11" t="s">
        <v>218</v>
      </c>
      <c r="D70" s="8">
        <v>3.5459</v>
      </c>
      <c r="E70" s="8">
        <v>0</v>
      </c>
      <c r="F70" s="8">
        <f>E70*[1]汇总2!$V$37</f>
        <v>0</v>
      </c>
      <c r="G70" s="7" t="s">
        <v>152</v>
      </c>
    </row>
    <row r="71" spans="1:7">
      <c r="A71" s="6">
        <v>69</v>
      </c>
      <c r="B71" s="7" t="s">
        <v>8</v>
      </c>
      <c r="C71" s="11" t="s">
        <v>219</v>
      </c>
      <c r="D71" s="8">
        <v>1.2544</v>
      </c>
      <c r="E71" s="8">
        <v>0</v>
      </c>
      <c r="F71" s="8">
        <f>E71*[1]汇总2!$V$37</f>
        <v>0</v>
      </c>
      <c r="G71" s="7" t="s">
        <v>152</v>
      </c>
    </row>
    <row r="72" spans="1:7">
      <c r="A72" s="6">
        <v>70</v>
      </c>
      <c r="B72" s="7" t="s">
        <v>8</v>
      </c>
      <c r="C72" s="11" t="s">
        <v>220</v>
      </c>
      <c r="D72" s="8">
        <v>4.164</v>
      </c>
      <c r="E72" s="8">
        <v>0</v>
      </c>
      <c r="F72" s="8">
        <f>E72*[1]汇总2!$V$37</f>
        <v>0</v>
      </c>
      <c r="G72" s="7" t="s">
        <v>152</v>
      </c>
    </row>
    <row r="73" spans="1:7">
      <c r="A73" s="6">
        <v>71</v>
      </c>
      <c r="B73" s="7" t="s">
        <v>8</v>
      </c>
      <c r="C73" s="11" t="s">
        <v>221</v>
      </c>
      <c r="D73" s="8">
        <v>3.5085</v>
      </c>
      <c r="E73" s="8">
        <v>0</v>
      </c>
      <c r="F73" s="8">
        <f>E73*[1]汇总2!$V$37</f>
        <v>0</v>
      </c>
      <c r="G73" s="7" t="s">
        <v>152</v>
      </c>
    </row>
    <row r="74" spans="1:7">
      <c r="A74" s="6">
        <v>72</v>
      </c>
      <c r="B74" s="7" t="s">
        <v>8</v>
      </c>
      <c r="C74" s="11" t="s">
        <v>222</v>
      </c>
      <c r="D74" s="8">
        <v>4.9025</v>
      </c>
      <c r="E74" s="8">
        <v>0</v>
      </c>
      <c r="F74" s="8">
        <f>E74*[1]汇总2!$V$37</f>
        <v>0</v>
      </c>
      <c r="G74" s="7" t="s">
        <v>152</v>
      </c>
    </row>
    <row r="75" spans="1:7">
      <c r="A75" s="6">
        <v>73</v>
      </c>
      <c r="B75" s="7" t="s">
        <v>8</v>
      </c>
      <c r="C75" s="11" t="s">
        <v>223</v>
      </c>
      <c r="D75" s="8">
        <v>0.388</v>
      </c>
      <c r="E75" s="8">
        <v>0</v>
      </c>
      <c r="F75" s="8">
        <f>E75*[1]汇总2!$V$37</f>
        <v>0</v>
      </c>
      <c r="G75" s="7" t="s">
        <v>152</v>
      </c>
    </row>
    <row r="76" spans="1:7">
      <c r="A76" s="6">
        <v>74</v>
      </c>
      <c r="B76" s="7" t="s">
        <v>8</v>
      </c>
      <c r="C76" s="11" t="s">
        <v>104</v>
      </c>
      <c r="D76" s="8">
        <v>0.4159</v>
      </c>
      <c r="E76" s="8">
        <v>0</v>
      </c>
      <c r="F76" s="8">
        <f>E76*[1]汇总2!$V$37</f>
        <v>0</v>
      </c>
      <c r="G76" s="7" t="s">
        <v>152</v>
      </c>
    </row>
    <row r="77" spans="1:7">
      <c r="A77" s="6">
        <v>75</v>
      </c>
      <c r="B77" s="7" t="s">
        <v>8</v>
      </c>
      <c r="C77" s="11" t="s">
        <v>224</v>
      </c>
      <c r="D77" s="8">
        <v>0.5765</v>
      </c>
      <c r="E77" s="8">
        <v>0</v>
      </c>
      <c r="F77" s="8">
        <f>E77*[1]汇总2!$V$37</f>
        <v>0</v>
      </c>
      <c r="G77" s="7" t="s">
        <v>152</v>
      </c>
    </row>
    <row r="78" spans="1:7">
      <c r="A78" s="6">
        <v>76</v>
      </c>
      <c r="B78" s="7" t="s">
        <v>8</v>
      </c>
      <c r="C78" s="11" t="s">
        <v>225</v>
      </c>
      <c r="D78" s="8">
        <v>3.6698</v>
      </c>
      <c r="E78" s="8">
        <v>0</v>
      </c>
      <c r="F78" s="8">
        <f>E78*[1]汇总2!$V$37</f>
        <v>0</v>
      </c>
      <c r="G78" s="7" t="s">
        <v>152</v>
      </c>
    </row>
    <row r="79" spans="1:7">
      <c r="A79" s="6">
        <v>77</v>
      </c>
      <c r="B79" s="7" t="s">
        <v>8</v>
      </c>
      <c r="C79" s="11" t="s">
        <v>226</v>
      </c>
      <c r="D79" s="8">
        <v>2.0301</v>
      </c>
      <c r="E79" s="8">
        <v>0</v>
      </c>
      <c r="F79" s="8">
        <f>E79*[1]汇总2!$V$37</f>
        <v>0</v>
      </c>
      <c r="G79" s="7" t="s">
        <v>152</v>
      </c>
    </row>
    <row r="80" ht="24" spans="1:7">
      <c r="A80" s="6">
        <v>78</v>
      </c>
      <c r="B80" s="7" t="s">
        <v>8</v>
      </c>
      <c r="C80" s="11" t="s">
        <v>227</v>
      </c>
      <c r="D80" s="8">
        <v>4.963</v>
      </c>
      <c r="E80" s="11">
        <v>1.93</v>
      </c>
      <c r="F80" s="8">
        <f>E80*[1]汇总2!$V$37</f>
        <v>0.692207570317716</v>
      </c>
      <c r="G80" s="7" t="s">
        <v>169</v>
      </c>
    </row>
    <row r="81" spans="1:7">
      <c r="A81" s="6">
        <v>79</v>
      </c>
      <c r="B81" s="7" t="s">
        <v>8</v>
      </c>
      <c r="C81" s="11" t="s">
        <v>228</v>
      </c>
      <c r="D81" s="8">
        <v>0.3931</v>
      </c>
      <c r="E81" s="8">
        <v>0</v>
      </c>
      <c r="F81" s="8">
        <f>E81*[1]汇总2!$V$37</f>
        <v>0</v>
      </c>
      <c r="G81" s="7" t="s">
        <v>152</v>
      </c>
    </row>
    <row r="82" spans="1:7">
      <c r="A82" s="6">
        <v>80</v>
      </c>
      <c r="B82" s="7" t="s">
        <v>8</v>
      </c>
      <c r="C82" s="11" t="s">
        <v>229</v>
      </c>
      <c r="D82" s="8">
        <v>1.3673</v>
      </c>
      <c r="E82" s="8">
        <v>0</v>
      </c>
      <c r="F82" s="8">
        <f>E82*[1]汇总2!$V$37</f>
        <v>0</v>
      </c>
      <c r="G82" s="7" t="s">
        <v>152</v>
      </c>
    </row>
    <row r="83" ht="24" spans="1:7">
      <c r="A83" s="6">
        <v>81</v>
      </c>
      <c r="B83" s="7" t="s">
        <v>8</v>
      </c>
      <c r="C83" s="11" t="s">
        <v>230</v>
      </c>
      <c r="D83" s="8">
        <v>1.1165</v>
      </c>
      <c r="E83" s="11">
        <v>0.94</v>
      </c>
      <c r="F83" s="8">
        <f>E83*[1]汇总2!$V$37</f>
        <v>0.337137365854224</v>
      </c>
      <c r="G83" s="7" t="s">
        <v>169</v>
      </c>
    </row>
    <row r="84" spans="1:7">
      <c r="A84" s="6">
        <v>82</v>
      </c>
      <c r="B84" s="7" t="s">
        <v>8</v>
      </c>
      <c r="C84" s="11" t="s">
        <v>102</v>
      </c>
      <c r="D84" s="8">
        <v>1.726</v>
      </c>
      <c r="E84" s="8">
        <v>0</v>
      </c>
      <c r="F84" s="8">
        <f>E84*[1]汇总2!$V$37</f>
        <v>0</v>
      </c>
      <c r="G84" s="7" t="s">
        <v>152</v>
      </c>
    </row>
    <row r="85" spans="1:7">
      <c r="A85" s="6">
        <v>83</v>
      </c>
      <c r="B85" s="7" t="s">
        <v>8</v>
      </c>
      <c r="C85" s="11" t="s">
        <v>231</v>
      </c>
      <c r="D85" s="8">
        <v>1.5022</v>
      </c>
      <c r="E85" s="8">
        <v>0</v>
      </c>
      <c r="F85" s="8">
        <f>E85*[1]汇总2!$V$37</f>
        <v>0</v>
      </c>
      <c r="G85" s="7" t="s">
        <v>152</v>
      </c>
    </row>
    <row r="86" ht="24" spans="1:7">
      <c r="A86" s="6">
        <v>84</v>
      </c>
      <c r="B86" s="7" t="s">
        <v>8</v>
      </c>
      <c r="C86" s="11" t="s">
        <v>232</v>
      </c>
      <c r="D86" s="8">
        <v>5.577</v>
      </c>
      <c r="E86" s="11">
        <v>5.58</v>
      </c>
      <c r="F86" s="8">
        <f>E86*[1]汇总2!$V$37</f>
        <v>2.00130478879422</v>
      </c>
      <c r="G86" s="7" t="s">
        <v>169</v>
      </c>
    </row>
    <row r="87" spans="1:7">
      <c r="A87" s="6">
        <v>85</v>
      </c>
      <c r="B87" s="7" t="s">
        <v>8</v>
      </c>
      <c r="C87" s="11" t="s">
        <v>233</v>
      </c>
      <c r="D87" s="8">
        <v>2</v>
      </c>
      <c r="E87" s="8">
        <v>0</v>
      </c>
      <c r="F87" s="8">
        <f>E87*[1]汇总2!$V$37</f>
        <v>0</v>
      </c>
      <c r="G87" s="7" t="s">
        <v>152</v>
      </c>
    </row>
    <row r="88" spans="1:7">
      <c r="A88" s="6">
        <v>86</v>
      </c>
      <c r="B88" s="7" t="s">
        <v>8</v>
      </c>
      <c r="C88" s="11" t="s">
        <v>234</v>
      </c>
      <c r="D88" s="8">
        <v>3.12</v>
      </c>
      <c r="E88" s="8">
        <v>0</v>
      </c>
      <c r="F88" s="8">
        <f>E88*[1]汇总2!$V$37</f>
        <v>0</v>
      </c>
      <c r="G88" s="7" t="s">
        <v>152</v>
      </c>
    </row>
    <row r="89" spans="1:7">
      <c r="A89" s="6">
        <v>87</v>
      </c>
      <c r="B89" s="7" t="s">
        <v>8</v>
      </c>
      <c r="C89" s="11" t="s">
        <v>235</v>
      </c>
      <c r="D89" s="8">
        <v>0.37</v>
      </c>
      <c r="E89" s="8">
        <v>0</v>
      </c>
      <c r="F89" s="8">
        <f>E89*[1]汇总2!$V$37</f>
        <v>0</v>
      </c>
      <c r="G89" s="7" t="s">
        <v>152</v>
      </c>
    </row>
    <row r="90" spans="1:7">
      <c r="A90" s="6">
        <v>88</v>
      </c>
      <c r="B90" s="7" t="s">
        <v>8</v>
      </c>
      <c r="C90" s="11" t="s">
        <v>236</v>
      </c>
      <c r="D90" s="8">
        <v>3.2</v>
      </c>
      <c r="E90" s="8">
        <v>0</v>
      </c>
      <c r="F90" s="8">
        <f>E90*[1]汇总2!$V$37</f>
        <v>0</v>
      </c>
      <c r="G90" s="7" t="s">
        <v>152</v>
      </c>
    </row>
    <row r="91" spans="1:7">
      <c r="A91" s="6">
        <v>89</v>
      </c>
      <c r="B91" s="7" t="s">
        <v>8</v>
      </c>
      <c r="C91" s="11" t="s">
        <v>237</v>
      </c>
      <c r="D91" s="8">
        <v>1.81</v>
      </c>
      <c r="E91" s="8">
        <v>0</v>
      </c>
      <c r="F91" s="8">
        <f>E91*[1]汇总2!$V$37</f>
        <v>0</v>
      </c>
      <c r="G91" s="7" t="s">
        <v>152</v>
      </c>
    </row>
    <row r="92" spans="1:7">
      <c r="A92" s="6">
        <v>90</v>
      </c>
      <c r="B92" s="7" t="s">
        <v>8</v>
      </c>
      <c r="C92" s="11" t="s">
        <v>238</v>
      </c>
      <c r="D92" s="8">
        <v>25.512</v>
      </c>
      <c r="E92" s="8">
        <v>0</v>
      </c>
      <c r="F92" s="8">
        <f>E92*[1]汇总2!$V$37</f>
        <v>0</v>
      </c>
      <c r="G92" s="7" t="s">
        <v>152</v>
      </c>
    </row>
    <row r="93" spans="1:7">
      <c r="A93" s="6">
        <v>91</v>
      </c>
      <c r="B93" s="7" t="s">
        <v>8</v>
      </c>
      <c r="C93" s="11" t="s">
        <v>239</v>
      </c>
      <c r="D93" s="8">
        <v>1.4761</v>
      </c>
      <c r="E93" s="8">
        <v>0</v>
      </c>
      <c r="F93" s="8">
        <f>E93*[1]汇总2!$V$37</f>
        <v>0</v>
      </c>
      <c r="G93" s="7" t="s">
        <v>152</v>
      </c>
    </row>
    <row r="94" spans="1:7">
      <c r="A94" s="6">
        <v>92</v>
      </c>
      <c r="B94" s="7" t="s">
        <v>8</v>
      </c>
      <c r="C94" s="11" t="s">
        <v>240</v>
      </c>
      <c r="D94" s="8">
        <v>2.352</v>
      </c>
      <c r="E94" s="8">
        <v>0</v>
      </c>
      <c r="F94" s="8">
        <f>E94*[1]汇总2!$V$37</f>
        <v>0</v>
      </c>
      <c r="G94" s="7" t="s">
        <v>152</v>
      </c>
    </row>
    <row r="95" spans="1:7">
      <c r="A95" s="6">
        <v>93</v>
      </c>
      <c r="B95" s="7" t="s">
        <v>8</v>
      </c>
      <c r="C95" s="11" t="s">
        <v>241</v>
      </c>
      <c r="D95" s="8">
        <v>1.3</v>
      </c>
      <c r="E95" s="8">
        <v>0</v>
      </c>
      <c r="F95" s="8">
        <f>E95*[1]汇总2!$V$37</f>
        <v>0</v>
      </c>
      <c r="G95" s="7" t="s">
        <v>152</v>
      </c>
    </row>
    <row r="96" spans="1:7">
      <c r="A96" s="6">
        <v>94</v>
      </c>
      <c r="B96" s="7" t="s">
        <v>8</v>
      </c>
      <c r="C96" s="11" t="s">
        <v>242</v>
      </c>
      <c r="D96" s="8">
        <v>1.0312</v>
      </c>
      <c r="E96" s="8">
        <v>0</v>
      </c>
      <c r="F96" s="8">
        <f>E96*[1]汇总2!$V$37</f>
        <v>0</v>
      </c>
      <c r="G96" s="7" t="s">
        <v>152</v>
      </c>
    </row>
    <row r="97" spans="1:7">
      <c r="A97" s="6">
        <v>95</v>
      </c>
      <c r="B97" s="7" t="s">
        <v>8</v>
      </c>
      <c r="C97" s="11" t="s">
        <v>243</v>
      </c>
      <c r="D97" s="8">
        <v>1.814</v>
      </c>
      <c r="E97" s="8">
        <v>0</v>
      </c>
      <c r="F97" s="8">
        <f>E97*[1]汇总2!$V$37</f>
        <v>0</v>
      </c>
      <c r="G97" s="7" t="s">
        <v>152</v>
      </c>
    </row>
    <row r="98" spans="1:7">
      <c r="A98" s="6">
        <v>96</v>
      </c>
      <c r="B98" s="7" t="s">
        <v>8</v>
      </c>
      <c r="C98" s="11" t="s">
        <v>244</v>
      </c>
      <c r="D98" s="8">
        <v>0.5792</v>
      </c>
      <c r="E98" s="8">
        <v>0</v>
      </c>
      <c r="F98" s="8">
        <f>E98*[1]汇总2!$V$37</f>
        <v>0</v>
      </c>
      <c r="G98" s="7" t="s">
        <v>152</v>
      </c>
    </row>
    <row r="99" spans="1:7">
      <c r="A99" s="6">
        <v>97</v>
      </c>
      <c r="B99" s="7" t="s">
        <v>8</v>
      </c>
      <c r="C99" s="11" t="s">
        <v>245</v>
      </c>
      <c r="D99" s="8">
        <v>12.4845</v>
      </c>
      <c r="E99" s="8">
        <v>0</v>
      </c>
      <c r="F99" s="8">
        <f>E99*[1]汇总2!$V$37</f>
        <v>0</v>
      </c>
      <c r="G99" s="7" t="s">
        <v>152</v>
      </c>
    </row>
    <row r="100" spans="1:7">
      <c r="A100" s="6">
        <v>98</v>
      </c>
      <c r="B100" s="7" t="s">
        <v>8</v>
      </c>
      <c r="C100" s="11" t="s">
        <v>246</v>
      </c>
      <c r="D100" s="8">
        <v>1.4625</v>
      </c>
      <c r="E100" s="8">
        <v>0</v>
      </c>
      <c r="F100" s="8">
        <f>E100*[1]汇总2!$V$37</f>
        <v>0</v>
      </c>
      <c r="G100" s="7" t="s">
        <v>152</v>
      </c>
    </row>
    <row r="101" spans="1:7">
      <c r="A101" s="6">
        <v>99</v>
      </c>
      <c r="B101" s="7" t="s">
        <v>8</v>
      </c>
      <c r="C101" s="11" t="s">
        <v>247</v>
      </c>
      <c r="D101" s="8">
        <v>1.2187</v>
      </c>
      <c r="E101" s="8">
        <v>0</v>
      </c>
      <c r="F101" s="8">
        <f>E101*[1]汇总2!$V$37</f>
        <v>0</v>
      </c>
      <c r="G101" s="7" t="s">
        <v>152</v>
      </c>
    </row>
    <row r="102" spans="1:7">
      <c r="A102" s="6">
        <v>100</v>
      </c>
      <c r="B102" s="7" t="s">
        <v>8</v>
      </c>
      <c r="C102" s="11" t="s">
        <v>248</v>
      </c>
      <c r="D102" s="8">
        <v>4.87</v>
      </c>
      <c r="E102" s="8">
        <v>0</v>
      </c>
      <c r="F102" s="8">
        <f>E102*[1]汇总2!$V$37</f>
        <v>0</v>
      </c>
      <c r="G102" s="7" t="s">
        <v>152</v>
      </c>
    </row>
    <row r="103" spans="1:7">
      <c r="A103" s="6">
        <v>101</v>
      </c>
      <c r="B103" s="7" t="s">
        <v>8</v>
      </c>
      <c r="C103" s="11" t="s">
        <v>249</v>
      </c>
      <c r="D103" s="8">
        <v>2.1075</v>
      </c>
      <c r="E103" s="8">
        <v>0</v>
      </c>
      <c r="F103" s="8">
        <f>E103*[1]汇总2!$V$37</f>
        <v>0</v>
      </c>
      <c r="G103" s="7" t="s">
        <v>152</v>
      </c>
    </row>
    <row r="104" spans="1:7">
      <c r="A104" s="6">
        <v>102</v>
      </c>
      <c r="B104" s="7" t="s">
        <v>8</v>
      </c>
      <c r="C104" s="11" t="s">
        <v>250</v>
      </c>
      <c r="D104" s="8">
        <v>6.82</v>
      </c>
      <c r="E104" s="8">
        <v>0</v>
      </c>
      <c r="F104" s="8">
        <f>E104*[1]汇总2!$V$37</f>
        <v>0</v>
      </c>
      <c r="G104" s="7" t="s">
        <v>152</v>
      </c>
    </row>
    <row r="105" spans="1:7">
      <c r="A105" s="6">
        <v>103</v>
      </c>
      <c r="B105" s="7" t="s">
        <v>8</v>
      </c>
      <c r="C105" s="11" t="s">
        <v>251</v>
      </c>
      <c r="D105" s="8">
        <v>3.36</v>
      </c>
      <c r="E105" s="8">
        <v>0</v>
      </c>
      <c r="F105" s="8">
        <f>E105*[1]汇总2!$V$37</f>
        <v>0</v>
      </c>
      <c r="G105" s="7" t="s">
        <v>152</v>
      </c>
    </row>
    <row r="106" spans="1:7">
      <c r="A106" s="6">
        <v>104</v>
      </c>
      <c r="B106" s="7" t="s">
        <v>8</v>
      </c>
      <c r="C106" s="11" t="s">
        <v>252</v>
      </c>
      <c r="D106" s="8">
        <v>1.8032</v>
      </c>
      <c r="E106" s="8">
        <v>0</v>
      </c>
      <c r="F106" s="8">
        <f>E106*[1]汇总2!$V$37</f>
        <v>0</v>
      </c>
      <c r="G106" s="7" t="s">
        <v>152</v>
      </c>
    </row>
    <row r="107" spans="1:7">
      <c r="A107" s="6">
        <v>105</v>
      </c>
      <c r="B107" s="7" t="s">
        <v>8</v>
      </c>
      <c r="C107" s="11" t="s">
        <v>253</v>
      </c>
      <c r="D107" s="8">
        <v>4.1501</v>
      </c>
      <c r="E107" s="8">
        <v>0</v>
      </c>
      <c r="F107" s="8">
        <f>E107*[1]汇总2!$V$37</f>
        <v>0</v>
      </c>
      <c r="G107" s="7" t="s">
        <v>152</v>
      </c>
    </row>
    <row r="108" spans="1:7">
      <c r="A108" s="6">
        <v>106</v>
      </c>
      <c r="B108" s="7" t="s">
        <v>9</v>
      </c>
      <c r="C108" s="11" t="s">
        <v>42</v>
      </c>
      <c r="D108" s="8">
        <v>96.8</v>
      </c>
      <c r="E108" s="8">
        <v>96.796311</v>
      </c>
      <c r="F108" s="8">
        <f>E108*[1]汇总2!$V$37</f>
        <v>34.7166524627088</v>
      </c>
      <c r="G108" s="13"/>
    </row>
    <row r="109" spans="1:7">
      <c r="A109" s="6">
        <v>107</v>
      </c>
      <c r="B109" s="7" t="s">
        <v>9</v>
      </c>
      <c r="C109" s="11" t="s">
        <v>254</v>
      </c>
      <c r="D109" s="8">
        <v>2.11</v>
      </c>
      <c r="E109" s="8">
        <v>0</v>
      </c>
      <c r="F109" s="8">
        <f>E109*[1]汇总2!$V$37</f>
        <v>0</v>
      </c>
      <c r="G109" s="7" t="s">
        <v>152</v>
      </c>
    </row>
    <row r="110" spans="1:7">
      <c r="A110" s="6">
        <v>108</v>
      </c>
      <c r="B110" s="7" t="s">
        <v>9</v>
      </c>
      <c r="C110" s="11" t="s">
        <v>255</v>
      </c>
      <c r="D110" s="8">
        <v>26.65</v>
      </c>
      <c r="E110" s="8">
        <v>21.020965</v>
      </c>
      <c r="F110" s="8">
        <f>E110*[1]汇总2!$V$37</f>
        <v>7.53931145512111</v>
      </c>
      <c r="G110" s="7" t="s">
        <v>256</v>
      </c>
    </row>
    <row r="111" spans="1:7">
      <c r="A111" s="6">
        <v>109</v>
      </c>
      <c r="B111" s="7" t="s">
        <v>9</v>
      </c>
      <c r="C111" s="11" t="s">
        <v>108</v>
      </c>
      <c r="D111" s="8">
        <v>4.17</v>
      </c>
      <c r="E111" s="8">
        <v>0</v>
      </c>
      <c r="F111" s="8">
        <f>E111*[1]汇总2!$V$37</f>
        <v>0</v>
      </c>
      <c r="G111" s="7" t="s">
        <v>152</v>
      </c>
    </row>
    <row r="112" spans="1:7">
      <c r="A112" s="6">
        <v>110</v>
      </c>
      <c r="B112" s="7" t="s">
        <v>9</v>
      </c>
      <c r="C112" s="11" t="s">
        <v>257</v>
      </c>
      <c r="D112" s="8">
        <v>6.53</v>
      </c>
      <c r="E112" s="8">
        <v>0</v>
      </c>
      <c r="F112" s="8">
        <f>E112*[1]汇总2!$V$37</f>
        <v>0</v>
      </c>
      <c r="G112" s="7" t="s">
        <v>152</v>
      </c>
    </row>
    <row r="113" spans="1:7">
      <c r="A113" s="6">
        <v>111</v>
      </c>
      <c r="B113" s="7" t="s">
        <v>9</v>
      </c>
      <c r="C113" s="11" t="s">
        <v>258</v>
      </c>
      <c r="D113" s="8">
        <v>0.66</v>
      </c>
      <c r="E113" s="8">
        <v>0</v>
      </c>
      <c r="F113" s="8">
        <f>E113*[1]汇总2!$V$37</f>
        <v>0</v>
      </c>
      <c r="G113" s="7" t="s">
        <v>152</v>
      </c>
    </row>
    <row r="114" spans="1:7">
      <c r="A114" s="6">
        <v>112</v>
      </c>
      <c r="B114" s="7" t="s">
        <v>9</v>
      </c>
      <c r="C114" s="11" t="s">
        <v>259</v>
      </c>
      <c r="D114" s="8">
        <v>0.97</v>
      </c>
      <c r="E114" s="8">
        <v>0</v>
      </c>
      <c r="F114" s="8">
        <f>E114*[1]汇总2!$V$37</f>
        <v>0</v>
      </c>
      <c r="G114" s="7" t="s">
        <v>152</v>
      </c>
    </row>
    <row r="115" spans="1:7">
      <c r="A115" s="6">
        <v>113</v>
      </c>
      <c r="B115" s="7" t="s">
        <v>9</v>
      </c>
      <c r="C115" s="11" t="s">
        <v>260</v>
      </c>
      <c r="D115" s="8">
        <v>5.42</v>
      </c>
      <c r="E115" s="8">
        <v>0</v>
      </c>
      <c r="F115" s="8">
        <f>E115*[1]汇总2!$V$37</f>
        <v>0</v>
      </c>
      <c r="G115" s="7" t="s">
        <v>152</v>
      </c>
    </row>
    <row r="116" spans="1:7">
      <c r="A116" s="6">
        <v>114</v>
      </c>
      <c r="B116" s="7" t="s">
        <v>9</v>
      </c>
      <c r="C116" s="11" t="s">
        <v>261</v>
      </c>
      <c r="D116" s="8">
        <v>0.58</v>
      </c>
      <c r="E116" s="8">
        <v>0</v>
      </c>
      <c r="F116" s="8">
        <f>E116*[1]汇总2!$V$37</f>
        <v>0</v>
      </c>
      <c r="G116" s="7" t="s">
        <v>152</v>
      </c>
    </row>
    <row r="117" spans="1:7">
      <c r="A117" s="6">
        <v>115</v>
      </c>
      <c r="B117" s="7" t="s">
        <v>9</v>
      </c>
      <c r="C117" s="11" t="s">
        <v>262</v>
      </c>
      <c r="D117" s="8">
        <v>0.87</v>
      </c>
      <c r="E117" s="8">
        <v>0</v>
      </c>
      <c r="F117" s="8">
        <f>E117*[1]汇总2!$V$37</f>
        <v>0</v>
      </c>
      <c r="G117" s="7" t="s">
        <v>152</v>
      </c>
    </row>
    <row r="118" spans="1:7">
      <c r="A118" s="6">
        <v>116</v>
      </c>
      <c r="B118" s="7" t="s">
        <v>9</v>
      </c>
      <c r="C118" s="11" t="s">
        <v>263</v>
      </c>
      <c r="D118" s="8">
        <v>1.061155</v>
      </c>
      <c r="E118" s="8">
        <v>0</v>
      </c>
      <c r="F118" s="8">
        <f>E118*[1]汇总2!$V$37</f>
        <v>0</v>
      </c>
      <c r="G118" s="7" t="s">
        <v>152</v>
      </c>
    </row>
    <row r="119" spans="1:7">
      <c r="A119" s="6">
        <v>117</v>
      </c>
      <c r="B119" s="7" t="s">
        <v>9</v>
      </c>
      <c r="C119" s="11" t="s">
        <v>264</v>
      </c>
      <c r="D119" s="8">
        <v>2.3207</v>
      </c>
      <c r="E119" s="8">
        <v>0</v>
      </c>
      <c r="F119" s="8">
        <f>E119*[1]汇总2!$V$37</f>
        <v>0</v>
      </c>
      <c r="G119" s="7" t="s">
        <v>152</v>
      </c>
    </row>
    <row r="120" spans="1:7">
      <c r="A120" s="6">
        <v>118</v>
      </c>
      <c r="B120" s="7" t="s">
        <v>10</v>
      </c>
      <c r="C120" s="11" t="s">
        <v>109</v>
      </c>
      <c r="D120" s="14">
        <v>1.3365</v>
      </c>
      <c r="E120" s="15">
        <v>0</v>
      </c>
      <c r="F120" s="8">
        <f>E120*[1]汇总2!$V$37</f>
        <v>0</v>
      </c>
      <c r="G120" s="7" t="s">
        <v>152</v>
      </c>
    </row>
    <row r="121" spans="1:7">
      <c r="A121" s="6">
        <v>119</v>
      </c>
      <c r="B121" s="7" t="s">
        <v>10</v>
      </c>
      <c r="C121" s="11" t="s">
        <v>265</v>
      </c>
      <c r="D121" s="14">
        <v>3.201</v>
      </c>
      <c r="E121" s="15">
        <v>0</v>
      </c>
      <c r="F121" s="8">
        <f>E121*[1]汇总2!$V$37</f>
        <v>0</v>
      </c>
      <c r="G121" s="7" t="s">
        <v>152</v>
      </c>
    </row>
    <row r="122" spans="1:7">
      <c r="A122" s="6">
        <v>120</v>
      </c>
      <c r="B122" s="7" t="s">
        <v>10</v>
      </c>
      <c r="C122" s="11" t="s">
        <v>266</v>
      </c>
      <c r="D122" s="14">
        <v>3.371</v>
      </c>
      <c r="E122" s="15">
        <v>0</v>
      </c>
      <c r="F122" s="8">
        <f>E122*[1]汇总2!$V$37</f>
        <v>0</v>
      </c>
      <c r="G122" s="7" t="s">
        <v>152</v>
      </c>
    </row>
    <row r="123" spans="1:7">
      <c r="A123" s="6">
        <v>121</v>
      </c>
      <c r="B123" s="7" t="s">
        <v>10</v>
      </c>
      <c r="C123" s="11" t="s">
        <v>267</v>
      </c>
      <c r="D123" s="14">
        <v>0.3966</v>
      </c>
      <c r="E123" s="15">
        <v>0</v>
      </c>
      <c r="F123" s="8">
        <f>E123*[1]汇总2!$V$37</f>
        <v>0</v>
      </c>
      <c r="G123" s="7" t="s">
        <v>152</v>
      </c>
    </row>
    <row r="124" spans="1:7">
      <c r="A124" s="6">
        <v>122</v>
      </c>
      <c r="B124" s="7" t="s">
        <v>10</v>
      </c>
      <c r="C124" s="11" t="s">
        <v>268</v>
      </c>
      <c r="D124" s="14">
        <v>2.26</v>
      </c>
      <c r="E124" s="15">
        <v>0</v>
      </c>
      <c r="F124" s="8">
        <f>E124*[1]汇总2!$V$37</f>
        <v>0</v>
      </c>
      <c r="G124" s="7" t="s">
        <v>152</v>
      </c>
    </row>
    <row r="125" spans="1:7">
      <c r="A125" s="6">
        <v>123</v>
      </c>
      <c r="B125" s="7" t="s">
        <v>10</v>
      </c>
      <c r="C125" s="11" t="s">
        <v>269</v>
      </c>
      <c r="D125" s="14">
        <v>2.72</v>
      </c>
      <c r="E125" s="15">
        <v>0</v>
      </c>
      <c r="F125" s="8">
        <f>E125*[1]汇总2!$V$37</f>
        <v>0</v>
      </c>
      <c r="G125" s="7" t="s">
        <v>152</v>
      </c>
    </row>
    <row r="126" spans="1:7">
      <c r="A126" s="6">
        <v>124</v>
      </c>
      <c r="B126" s="7" t="s">
        <v>10</v>
      </c>
      <c r="C126" s="11" t="s">
        <v>111</v>
      </c>
      <c r="D126" s="14">
        <v>0.97</v>
      </c>
      <c r="E126" s="15">
        <v>0</v>
      </c>
      <c r="F126" s="8">
        <f>E126*[1]汇总2!$V$37</f>
        <v>0</v>
      </c>
      <c r="G126" s="7" t="s">
        <v>152</v>
      </c>
    </row>
    <row r="127" spans="1:7">
      <c r="A127" s="6">
        <v>125</v>
      </c>
      <c r="B127" s="7" t="s">
        <v>10</v>
      </c>
      <c r="C127" s="11" t="s">
        <v>66</v>
      </c>
      <c r="D127" s="14">
        <v>1.4526</v>
      </c>
      <c r="E127" s="15">
        <v>0</v>
      </c>
      <c r="F127" s="8">
        <f>E127*[1]汇总2!$V$37</f>
        <v>0</v>
      </c>
      <c r="G127" s="7" t="s">
        <v>152</v>
      </c>
    </row>
    <row r="128" spans="1:7">
      <c r="A128" s="6">
        <v>126</v>
      </c>
      <c r="B128" s="7" t="s">
        <v>10</v>
      </c>
      <c r="C128" s="11" t="s">
        <v>270</v>
      </c>
      <c r="D128" s="14">
        <v>5.3</v>
      </c>
      <c r="E128" s="15">
        <v>0</v>
      </c>
      <c r="F128" s="8">
        <f>E128*[1]汇总2!$V$37</f>
        <v>0</v>
      </c>
      <c r="G128" s="7" t="s">
        <v>152</v>
      </c>
    </row>
    <row r="129" spans="1:7">
      <c r="A129" s="6">
        <v>127</v>
      </c>
      <c r="B129" s="7" t="s">
        <v>10</v>
      </c>
      <c r="C129" s="11" t="s">
        <v>271</v>
      </c>
      <c r="D129" s="14">
        <v>0.56</v>
      </c>
      <c r="E129" s="15">
        <v>0</v>
      </c>
      <c r="F129" s="8">
        <f>E129*[1]汇总2!$V$37</f>
        <v>0</v>
      </c>
      <c r="G129" s="7" t="s">
        <v>152</v>
      </c>
    </row>
    <row r="130" spans="1:7">
      <c r="A130" s="6">
        <v>128</v>
      </c>
      <c r="B130" s="7" t="s">
        <v>10</v>
      </c>
      <c r="C130" s="11" t="s">
        <v>47</v>
      </c>
      <c r="D130" s="14">
        <v>21.66</v>
      </c>
      <c r="E130" s="15">
        <v>7.1852</v>
      </c>
      <c r="F130" s="8">
        <f>E130*[1]汇总2!$V$37</f>
        <v>2.57702063950614</v>
      </c>
      <c r="G130" s="7" t="s">
        <v>272</v>
      </c>
    </row>
    <row r="131" spans="1:7">
      <c r="A131" s="6">
        <v>129</v>
      </c>
      <c r="B131" s="7" t="s">
        <v>10</v>
      </c>
      <c r="C131" s="11" t="s">
        <v>273</v>
      </c>
      <c r="D131" s="14">
        <v>0.2655</v>
      </c>
      <c r="E131" s="15">
        <v>0</v>
      </c>
      <c r="F131" s="8">
        <f>E131*[1]汇总2!$V$37</f>
        <v>0</v>
      </c>
      <c r="G131" s="7" t="s">
        <v>152</v>
      </c>
    </row>
    <row r="132" spans="1:7">
      <c r="A132" s="6">
        <v>130</v>
      </c>
      <c r="B132" s="7" t="s">
        <v>10</v>
      </c>
      <c r="C132" s="11" t="s">
        <v>274</v>
      </c>
      <c r="D132" s="14">
        <v>1.81</v>
      </c>
      <c r="E132" s="15">
        <v>0</v>
      </c>
      <c r="F132" s="8">
        <f>E132*[1]汇总2!$V$37</f>
        <v>0</v>
      </c>
      <c r="G132" s="7" t="s">
        <v>152</v>
      </c>
    </row>
    <row r="133" spans="1:7">
      <c r="A133" s="6">
        <v>131</v>
      </c>
      <c r="B133" s="7" t="s">
        <v>10</v>
      </c>
      <c r="C133" s="11" t="s">
        <v>275</v>
      </c>
      <c r="D133" s="14">
        <v>0.6543</v>
      </c>
      <c r="E133" s="15">
        <v>0</v>
      </c>
      <c r="F133" s="8">
        <f>E133*[1]汇总2!$V$37</f>
        <v>0</v>
      </c>
      <c r="G133" s="7" t="s">
        <v>152</v>
      </c>
    </row>
    <row r="134" spans="1:7">
      <c r="A134" s="6">
        <v>132</v>
      </c>
      <c r="B134" s="7" t="s">
        <v>10</v>
      </c>
      <c r="C134" s="11" t="s">
        <v>276</v>
      </c>
      <c r="D134" s="14">
        <v>1.3638</v>
      </c>
      <c r="E134" s="15">
        <v>0</v>
      </c>
      <c r="F134" s="8">
        <f>E134*[1]汇总2!$V$37</f>
        <v>0</v>
      </c>
      <c r="G134" s="7" t="s">
        <v>152</v>
      </c>
    </row>
    <row r="135" spans="1:7">
      <c r="A135" s="6">
        <v>133</v>
      </c>
      <c r="B135" s="7" t="s">
        <v>10</v>
      </c>
      <c r="C135" s="11" t="s">
        <v>277</v>
      </c>
      <c r="D135" s="14">
        <v>0.657</v>
      </c>
      <c r="E135" s="15">
        <v>0</v>
      </c>
      <c r="F135" s="8">
        <f>E135*[1]汇总2!$V$37</f>
        <v>0</v>
      </c>
      <c r="G135" s="7" t="s">
        <v>152</v>
      </c>
    </row>
    <row r="136" spans="1:7">
      <c r="A136" s="6">
        <v>134</v>
      </c>
      <c r="B136" s="7" t="s">
        <v>10</v>
      </c>
      <c r="C136" s="11" t="s">
        <v>278</v>
      </c>
      <c r="D136" s="14">
        <v>2.638</v>
      </c>
      <c r="E136" s="15">
        <v>0</v>
      </c>
      <c r="F136" s="8">
        <f>E136*[1]汇总2!$V$37</f>
        <v>0</v>
      </c>
      <c r="G136" s="7" t="s">
        <v>152</v>
      </c>
    </row>
    <row r="137" spans="1:7">
      <c r="A137" s="6">
        <v>135</v>
      </c>
      <c r="B137" s="7" t="s">
        <v>10</v>
      </c>
      <c r="C137" s="11" t="s">
        <v>279</v>
      </c>
      <c r="D137" s="14">
        <v>1.7784</v>
      </c>
      <c r="E137" s="15">
        <v>0</v>
      </c>
      <c r="F137" s="8">
        <f>E137*[1]汇总2!$V$37</f>
        <v>0</v>
      </c>
      <c r="G137" s="7" t="s">
        <v>152</v>
      </c>
    </row>
    <row r="138" spans="1:7">
      <c r="A138" s="6">
        <v>136</v>
      </c>
      <c r="B138" s="7" t="s">
        <v>10</v>
      </c>
      <c r="C138" s="11" t="s">
        <v>280</v>
      </c>
      <c r="D138" s="14">
        <v>0.1586</v>
      </c>
      <c r="E138" s="15">
        <v>0</v>
      </c>
      <c r="F138" s="8">
        <f>E138*[1]汇总2!$V$37</f>
        <v>0</v>
      </c>
      <c r="G138" s="7" t="s">
        <v>152</v>
      </c>
    </row>
    <row r="139" spans="1:7">
      <c r="A139" s="6">
        <v>137</v>
      </c>
      <c r="B139" s="7" t="s">
        <v>10</v>
      </c>
      <c r="C139" s="11" t="s">
        <v>281</v>
      </c>
      <c r="D139" s="14">
        <v>3.3793</v>
      </c>
      <c r="E139" s="15">
        <v>0</v>
      </c>
      <c r="F139" s="8">
        <f>E139*[1]汇总2!$V$37</f>
        <v>0</v>
      </c>
      <c r="G139" s="7" t="s">
        <v>152</v>
      </c>
    </row>
    <row r="140" spans="1:7">
      <c r="A140" s="6">
        <v>138</v>
      </c>
      <c r="B140" s="7" t="s">
        <v>10</v>
      </c>
      <c r="C140" s="11" t="s">
        <v>282</v>
      </c>
      <c r="D140" s="14">
        <v>0.486</v>
      </c>
      <c r="E140" s="15">
        <v>0</v>
      </c>
      <c r="F140" s="8">
        <f>E140*[1]汇总2!$V$37</f>
        <v>0</v>
      </c>
      <c r="G140" s="7" t="s">
        <v>152</v>
      </c>
    </row>
    <row r="141" spans="1:7">
      <c r="A141" s="6">
        <v>139</v>
      </c>
      <c r="B141" s="7" t="s">
        <v>10</v>
      </c>
      <c r="C141" s="11" t="s">
        <v>283</v>
      </c>
      <c r="D141" s="14">
        <v>3.5312</v>
      </c>
      <c r="E141" s="15">
        <v>0</v>
      </c>
      <c r="F141" s="8">
        <f>E141*[1]汇总2!$V$37</f>
        <v>0</v>
      </c>
      <c r="G141" s="7" t="s">
        <v>152</v>
      </c>
    </row>
    <row r="142" spans="1:7">
      <c r="A142" s="6">
        <v>140</v>
      </c>
      <c r="B142" s="7" t="s">
        <v>10</v>
      </c>
      <c r="C142" s="11" t="s">
        <v>284</v>
      </c>
      <c r="D142" s="14">
        <v>1.1557</v>
      </c>
      <c r="E142" s="15">
        <v>0</v>
      </c>
      <c r="F142" s="8">
        <f>E142*[1]汇总2!$V$37</f>
        <v>0</v>
      </c>
      <c r="G142" s="7" t="s">
        <v>152</v>
      </c>
    </row>
    <row r="143" spans="1:7">
      <c r="A143" s="6">
        <v>141</v>
      </c>
      <c r="B143" s="7" t="s">
        <v>10</v>
      </c>
      <c r="C143" s="11" t="s">
        <v>285</v>
      </c>
      <c r="D143" s="14">
        <v>0.2325</v>
      </c>
      <c r="E143" s="15">
        <v>0</v>
      </c>
      <c r="F143" s="8">
        <f>E143*[1]汇总2!$V$37</f>
        <v>0</v>
      </c>
      <c r="G143" s="7" t="s">
        <v>152</v>
      </c>
    </row>
    <row r="144" spans="1:7">
      <c r="A144" s="6">
        <v>142</v>
      </c>
      <c r="B144" s="7" t="s">
        <v>10</v>
      </c>
      <c r="C144" s="11" t="s">
        <v>286</v>
      </c>
      <c r="D144" s="14">
        <v>0.2577</v>
      </c>
      <c r="E144" s="15">
        <v>0</v>
      </c>
      <c r="F144" s="8">
        <f>E144*[1]汇总2!$V$37</f>
        <v>0</v>
      </c>
      <c r="G144" s="7" t="s">
        <v>152</v>
      </c>
    </row>
    <row r="145" spans="1:7">
      <c r="A145" s="6">
        <v>143</v>
      </c>
      <c r="B145" s="7" t="s">
        <v>10</v>
      </c>
      <c r="C145" s="11" t="s">
        <v>287</v>
      </c>
      <c r="D145" s="14">
        <v>1.2997</v>
      </c>
      <c r="E145" s="15">
        <v>0</v>
      </c>
      <c r="F145" s="8">
        <f>E145*[1]汇总2!$V$37</f>
        <v>0</v>
      </c>
      <c r="G145" s="7" t="s">
        <v>152</v>
      </c>
    </row>
    <row r="146" spans="1:7">
      <c r="A146" s="6">
        <v>144</v>
      </c>
      <c r="B146" s="7" t="s">
        <v>10</v>
      </c>
      <c r="C146" s="11" t="s">
        <v>288</v>
      </c>
      <c r="D146" s="14">
        <v>0.1823</v>
      </c>
      <c r="E146" s="15">
        <v>0</v>
      </c>
      <c r="F146" s="8">
        <f>E146*[1]汇总2!$V$37</f>
        <v>0</v>
      </c>
      <c r="G146" s="7" t="s">
        <v>152</v>
      </c>
    </row>
    <row r="147" spans="1:7">
      <c r="A147" s="6">
        <v>145</v>
      </c>
      <c r="B147" s="7" t="s">
        <v>10</v>
      </c>
      <c r="C147" s="11" t="s">
        <v>289</v>
      </c>
      <c r="D147" s="14">
        <v>1.9684</v>
      </c>
      <c r="E147" s="15">
        <v>0</v>
      </c>
      <c r="F147" s="8">
        <f>E147*[1]汇总2!$V$37</f>
        <v>0</v>
      </c>
      <c r="G147" s="7" t="s">
        <v>152</v>
      </c>
    </row>
    <row r="148" spans="1:7">
      <c r="A148" s="6">
        <v>146</v>
      </c>
      <c r="B148" s="7" t="s">
        <v>10</v>
      </c>
      <c r="C148" s="11" t="s">
        <v>290</v>
      </c>
      <c r="D148" s="14">
        <v>1.3974</v>
      </c>
      <c r="E148" s="15">
        <v>0</v>
      </c>
      <c r="F148" s="8">
        <f>E148*[1]汇总2!$V$37</f>
        <v>0</v>
      </c>
      <c r="G148" s="7" t="s">
        <v>152</v>
      </c>
    </row>
    <row r="149" spans="1:7">
      <c r="A149" s="6">
        <v>147</v>
      </c>
      <c r="B149" s="7" t="s">
        <v>10</v>
      </c>
      <c r="C149" s="11" t="s">
        <v>291</v>
      </c>
      <c r="D149" s="14">
        <v>0.9315</v>
      </c>
      <c r="E149" s="15">
        <v>0</v>
      </c>
      <c r="F149" s="8">
        <f>E149*[1]汇总2!$V$37</f>
        <v>0</v>
      </c>
      <c r="G149" s="7" t="s">
        <v>152</v>
      </c>
    </row>
    <row r="150" spans="1:7">
      <c r="A150" s="6">
        <v>148</v>
      </c>
      <c r="B150" s="7" t="s">
        <v>10</v>
      </c>
      <c r="C150" s="11" t="s">
        <v>292</v>
      </c>
      <c r="D150" s="14">
        <v>0.7336</v>
      </c>
      <c r="E150" s="15">
        <v>0</v>
      </c>
      <c r="F150" s="8">
        <f>E150*[1]汇总2!$V$37</f>
        <v>0</v>
      </c>
      <c r="G150" s="7" t="s">
        <v>293</v>
      </c>
    </row>
    <row r="151" spans="1:7">
      <c r="A151" s="6">
        <v>149</v>
      </c>
      <c r="B151" s="7" t="s">
        <v>10</v>
      </c>
      <c r="C151" s="11" t="s">
        <v>294</v>
      </c>
      <c r="D151" s="14">
        <v>1.3453</v>
      </c>
      <c r="E151" s="15">
        <v>0</v>
      </c>
      <c r="F151" s="8">
        <f>E151*[1]汇总2!$V$37</f>
        <v>0</v>
      </c>
      <c r="G151" s="7" t="s">
        <v>152</v>
      </c>
    </row>
    <row r="152" spans="1:7">
      <c r="A152" s="6">
        <v>150</v>
      </c>
      <c r="B152" s="7" t="s">
        <v>10</v>
      </c>
      <c r="C152" s="11" t="s">
        <v>295</v>
      </c>
      <c r="D152" s="14">
        <v>4.8427</v>
      </c>
      <c r="E152" s="15">
        <v>0</v>
      </c>
      <c r="F152" s="8">
        <f>E152*[1]汇总2!$V$37</f>
        <v>0</v>
      </c>
      <c r="G152" s="7" t="s">
        <v>152</v>
      </c>
    </row>
    <row r="153" spans="1:7">
      <c r="A153" s="6">
        <v>151</v>
      </c>
      <c r="B153" s="7" t="s">
        <v>10</v>
      </c>
      <c r="C153" s="11" t="s">
        <v>296</v>
      </c>
      <c r="D153" s="14">
        <v>0.828</v>
      </c>
      <c r="E153" s="15">
        <v>0</v>
      </c>
      <c r="F153" s="8">
        <f>E153*[1]汇总2!$V$37</f>
        <v>0</v>
      </c>
      <c r="G153" s="7" t="s">
        <v>152</v>
      </c>
    </row>
    <row r="154" spans="1:7">
      <c r="A154" s="6">
        <v>152</v>
      </c>
      <c r="B154" s="7" t="s">
        <v>10</v>
      </c>
      <c r="C154" s="11" t="s">
        <v>74</v>
      </c>
      <c r="D154" s="14">
        <v>0.6313</v>
      </c>
      <c r="E154" s="15">
        <v>0</v>
      </c>
      <c r="F154" s="8">
        <f>E154*[1]汇总2!$V$37</f>
        <v>0</v>
      </c>
      <c r="G154" s="7" t="s">
        <v>152</v>
      </c>
    </row>
    <row r="155" spans="1:7">
      <c r="A155" s="6">
        <v>153</v>
      </c>
      <c r="B155" s="7" t="s">
        <v>10</v>
      </c>
      <c r="C155" s="11" t="s">
        <v>297</v>
      </c>
      <c r="D155" s="14">
        <v>2.4925</v>
      </c>
      <c r="E155" s="15">
        <v>0</v>
      </c>
      <c r="F155" s="8">
        <f>E155*[1]汇总2!$V$37</f>
        <v>0</v>
      </c>
      <c r="G155" s="7" t="s">
        <v>152</v>
      </c>
    </row>
    <row r="156" spans="1:7">
      <c r="A156" s="6">
        <v>154</v>
      </c>
      <c r="B156" s="7" t="s">
        <v>10</v>
      </c>
      <c r="C156" s="11" t="s">
        <v>298</v>
      </c>
      <c r="D156" s="14">
        <v>0.5342</v>
      </c>
      <c r="E156" s="15">
        <v>0</v>
      </c>
      <c r="F156" s="8">
        <f>E156*[1]汇总2!$V$37</f>
        <v>0</v>
      </c>
      <c r="G156" s="7" t="s">
        <v>152</v>
      </c>
    </row>
    <row r="157" spans="1:7">
      <c r="A157" s="6">
        <v>155</v>
      </c>
      <c r="B157" s="7" t="s">
        <v>10</v>
      </c>
      <c r="C157" s="11" t="s">
        <v>299</v>
      </c>
      <c r="D157" s="14">
        <v>0.2987</v>
      </c>
      <c r="E157" s="15">
        <v>0</v>
      </c>
      <c r="F157" s="8">
        <f>E157*[1]汇总2!$V$37</f>
        <v>0</v>
      </c>
      <c r="G157" s="7" t="s">
        <v>152</v>
      </c>
    </row>
    <row r="158" spans="1:7">
      <c r="A158" s="6">
        <v>156</v>
      </c>
      <c r="B158" s="7" t="s">
        <v>10</v>
      </c>
      <c r="C158" s="11" t="s">
        <v>300</v>
      </c>
      <c r="D158" s="14">
        <v>0.7115</v>
      </c>
      <c r="E158" s="15">
        <v>0</v>
      </c>
      <c r="F158" s="8">
        <f>E158*[1]汇总2!$V$37</f>
        <v>0</v>
      </c>
      <c r="G158" s="7" t="s">
        <v>152</v>
      </c>
    </row>
    <row r="159" spans="1:7">
      <c r="A159" s="6">
        <v>157</v>
      </c>
      <c r="B159" s="7" t="s">
        <v>10</v>
      </c>
      <c r="C159" s="11" t="s">
        <v>301</v>
      </c>
      <c r="D159" s="14">
        <v>0.4077</v>
      </c>
      <c r="E159" s="15">
        <v>0</v>
      </c>
      <c r="F159" s="8">
        <f>E159*[1]汇总2!$V$37</f>
        <v>0</v>
      </c>
      <c r="G159" s="7" t="s">
        <v>152</v>
      </c>
    </row>
    <row r="160" spans="1:7">
      <c r="A160" s="6">
        <v>158</v>
      </c>
      <c r="B160" s="7" t="s">
        <v>10</v>
      </c>
      <c r="C160" s="11" t="s">
        <v>302</v>
      </c>
      <c r="D160" s="14">
        <v>0.7621</v>
      </c>
      <c r="E160" s="15">
        <v>0</v>
      </c>
      <c r="F160" s="8">
        <f>E160*[1]汇总2!$V$37</f>
        <v>0</v>
      </c>
      <c r="G160" s="7" t="s">
        <v>152</v>
      </c>
    </row>
    <row r="161" ht="24" spans="1:7">
      <c r="A161" s="6">
        <v>159</v>
      </c>
      <c r="B161" s="7" t="s">
        <v>10</v>
      </c>
      <c r="C161" s="11" t="s">
        <v>303</v>
      </c>
      <c r="D161" s="14">
        <v>3.6772</v>
      </c>
      <c r="E161" s="15">
        <v>0</v>
      </c>
      <c r="F161" s="8">
        <f>E161*[1]汇总2!$V$37</f>
        <v>0</v>
      </c>
      <c r="G161" s="7" t="s">
        <v>304</v>
      </c>
    </row>
    <row r="162" spans="1:7">
      <c r="A162" s="6">
        <v>160</v>
      </c>
      <c r="B162" s="7" t="s">
        <v>10</v>
      </c>
      <c r="C162" s="11" t="s">
        <v>305</v>
      </c>
      <c r="D162" s="14">
        <v>0.7187</v>
      </c>
      <c r="E162" s="15">
        <v>0</v>
      </c>
      <c r="F162" s="8">
        <f>E162*[1]汇总2!$V$37</f>
        <v>0</v>
      </c>
      <c r="G162" s="7" t="s">
        <v>152</v>
      </c>
    </row>
    <row r="163" spans="1:7">
      <c r="A163" s="6">
        <v>161</v>
      </c>
      <c r="B163" s="7" t="s">
        <v>10</v>
      </c>
      <c r="C163" s="11" t="s">
        <v>306</v>
      </c>
      <c r="D163" s="14">
        <v>0.525</v>
      </c>
      <c r="E163" s="15">
        <v>0</v>
      </c>
      <c r="F163" s="8">
        <f>E163*[1]汇总2!$V$37</f>
        <v>0</v>
      </c>
      <c r="G163" s="7" t="s">
        <v>152</v>
      </c>
    </row>
    <row r="164" spans="1:7">
      <c r="A164" s="6">
        <v>162</v>
      </c>
      <c r="B164" s="7" t="s">
        <v>10</v>
      </c>
      <c r="C164" s="11" t="s">
        <v>307</v>
      </c>
      <c r="D164" s="14">
        <v>1.2309</v>
      </c>
      <c r="E164" s="15">
        <v>0</v>
      </c>
      <c r="F164" s="8">
        <f>E164*[1]汇总2!$V$37</f>
        <v>0</v>
      </c>
      <c r="G164" s="7" t="s">
        <v>152</v>
      </c>
    </row>
    <row r="165" spans="1:7">
      <c r="A165" s="6">
        <v>163</v>
      </c>
      <c r="B165" s="7" t="s">
        <v>10</v>
      </c>
      <c r="C165" s="11" t="s">
        <v>308</v>
      </c>
      <c r="D165" s="14">
        <v>0.4225</v>
      </c>
      <c r="E165" s="15">
        <v>0</v>
      </c>
      <c r="F165" s="8">
        <f>E165*[1]汇总2!$V$37</f>
        <v>0</v>
      </c>
      <c r="G165" s="7" t="s">
        <v>152</v>
      </c>
    </row>
    <row r="166" spans="1:7">
      <c r="A166" s="6">
        <v>164</v>
      </c>
      <c r="B166" s="7" t="s">
        <v>10</v>
      </c>
      <c r="C166" s="11" t="s">
        <v>309</v>
      </c>
      <c r="D166" s="14">
        <v>0.5715</v>
      </c>
      <c r="E166" s="15">
        <v>0</v>
      </c>
      <c r="F166" s="8">
        <f>E166*[1]汇总2!$V$37</f>
        <v>0</v>
      </c>
      <c r="G166" s="7" t="s">
        <v>152</v>
      </c>
    </row>
    <row r="167" spans="1:7">
      <c r="A167" s="6">
        <v>165</v>
      </c>
      <c r="B167" s="7" t="s">
        <v>10</v>
      </c>
      <c r="C167" s="11" t="s">
        <v>310</v>
      </c>
      <c r="D167" s="14">
        <v>0.9592</v>
      </c>
      <c r="E167" s="15">
        <v>0</v>
      </c>
      <c r="F167" s="8">
        <f>E167*[1]汇总2!$V$37</f>
        <v>0</v>
      </c>
      <c r="G167" s="7" t="s">
        <v>152</v>
      </c>
    </row>
    <row r="168" spans="1:7">
      <c r="A168" s="6">
        <v>166</v>
      </c>
      <c r="B168" s="7" t="s">
        <v>10</v>
      </c>
      <c r="C168" s="11" t="s">
        <v>311</v>
      </c>
      <c r="D168" s="14">
        <v>0.6368</v>
      </c>
      <c r="E168" s="15">
        <v>0</v>
      </c>
      <c r="F168" s="8">
        <f>E168*[1]汇总2!$V$37</f>
        <v>0</v>
      </c>
      <c r="G168" s="7" t="s">
        <v>293</v>
      </c>
    </row>
    <row r="169" spans="1:7">
      <c r="A169" s="6">
        <v>167</v>
      </c>
      <c r="B169" s="7" t="s">
        <v>10</v>
      </c>
      <c r="C169" s="11" t="s">
        <v>312</v>
      </c>
      <c r="D169" s="14">
        <v>0.2578</v>
      </c>
      <c r="E169" s="15">
        <v>0</v>
      </c>
      <c r="F169" s="8">
        <f>E169*[1]汇总2!$V$37</f>
        <v>0</v>
      </c>
      <c r="G169" s="7" t="s">
        <v>152</v>
      </c>
    </row>
    <row r="170" spans="1:7">
      <c r="A170" s="6">
        <v>168</v>
      </c>
      <c r="B170" s="7" t="s">
        <v>10</v>
      </c>
      <c r="C170" s="11" t="s">
        <v>313</v>
      </c>
      <c r="D170" s="14">
        <v>2.0767</v>
      </c>
      <c r="E170" s="15">
        <v>0</v>
      </c>
      <c r="F170" s="8">
        <f>E170*[1]汇总2!$V$37</f>
        <v>0</v>
      </c>
      <c r="G170" s="7" t="s">
        <v>152</v>
      </c>
    </row>
    <row r="171" spans="1:7">
      <c r="A171" s="6">
        <v>169</v>
      </c>
      <c r="B171" s="7" t="s">
        <v>10</v>
      </c>
      <c r="C171" s="11" t="s">
        <v>72</v>
      </c>
      <c r="D171" s="14">
        <v>0.4151</v>
      </c>
      <c r="E171" s="15">
        <v>0</v>
      </c>
      <c r="F171" s="8">
        <f>E171*[1]汇总2!$V$37</f>
        <v>0</v>
      </c>
      <c r="G171" s="7" t="s">
        <v>152</v>
      </c>
    </row>
    <row r="172" spans="1:7">
      <c r="A172" s="6">
        <v>170</v>
      </c>
      <c r="B172" s="7" t="s">
        <v>10</v>
      </c>
      <c r="C172" s="11" t="s">
        <v>314</v>
      </c>
      <c r="D172" s="14">
        <v>0.5478</v>
      </c>
      <c r="E172" s="15">
        <v>0</v>
      </c>
      <c r="F172" s="8">
        <f>E172*[1]汇总2!$V$37</f>
        <v>0</v>
      </c>
      <c r="G172" s="7" t="s">
        <v>152</v>
      </c>
    </row>
    <row r="173" spans="1:7">
      <c r="A173" s="6">
        <v>171</v>
      </c>
      <c r="B173" s="7" t="s">
        <v>10</v>
      </c>
      <c r="C173" s="11" t="s">
        <v>315</v>
      </c>
      <c r="D173" s="14">
        <v>1.4904</v>
      </c>
      <c r="E173" s="15">
        <v>0</v>
      </c>
      <c r="F173" s="8">
        <f>E173*[1]汇总2!$V$37</f>
        <v>0</v>
      </c>
      <c r="G173" s="7" t="s">
        <v>152</v>
      </c>
    </row>
    <row r="174" spans="1:7">
      <c r="A174" s="6">
        <v>172</v>
      </c>
      <c r="B174" s="7" t="s">
        <v>10</v>
      </c>
      <c r="C174" s="11" t="s">
        <v>75</v>
      </c>
      <c r="D174" s="14">
        <v>0.1495</v>
      </c>
      <c r="E174" s="15">
        <v>0</v>
      </c>
      <c r="F174" s="8">
        <f>E174*[1]汇总2!$V$37</f>
        <v>0</v>
      </c>
      <c r="G174" s="7" t="s">
        <v>152</v>
      </c>
    </row>
    <row r="175" spans="1:7">
      <c r="A175" s="6">
        <v>173</v>
      </c>
      <c r="B175" s="7" t="s">
        <v>10</v>
      </c>
      <c r="C175" s="11" t="s">
        <v>316</v>
      </c>
      <c r="D175" s="14">
        <v>1.0211</v>
      </c>
      <c r="E175" s="15">
        <v>0</v>
      </c>
      <c r="F175" s="8">
        <f>E175*[1]汇总2!$V$37</f>
        <v>0</v>
      </c>
      <c r="G175" s="7" t="s">
        <v>152</v>
      </c>
    </row>
    <row r="176" spans="1:7">
      <c r="A176" s="6">
        <v>174</v>
      </c>
      <c r="B176" s="7" t="s">
        <v>10</v>
      </c>
      <c r="C176" s="11" t="s">
        <v>317</v>
      </c>
      <c r="D176" s="14">
        <v>10.2755</v>
      </c>
      <c r="E176" s="15">
        <v>0</v>
      </c>
      <c r="F176" s="8">
        <f>E176*[1]汇总2!$V$37</f>
        <v>0</v>
      </c>
      <c r="G176" s="7" t="s">
        <v>152</v>
      </c>
    </row>
    <row r="177" spans="1:7">
      <c r="A177" s="6">
        <v>175</v>
      </c>
      <c r="B177" s="7" t="s">
        <v>10</v>
      </c>
      <c r="C177" s="11" t="s">
        <v>76</v>
      </c>
      <c r="D177" s="14">
        <v>111</v>
      </c>
      <c r="E177" s="15">
        <v>100</v>
      </c>
      <c r="F177" s="8">
        <f>E177*[1]汇总2!$V$37</f>
        <v>35.8656772185345</v>
      </c>
      <c r="G177" s="7" t="s">
        <v>318</v>
      </c>
    </row>
    <row r="178" spans="1:7">
      <c r="A178" s="6">
        <v>176</v>
      </c>
      <c r="B178" s="7" t="s">
        <v>10</v>
      </c>
      <c r="C178" s="11" t="s">
        <v>54</v>
      </c>
      <c r="D178" s="14">
        <v>17.5835</v>
      </c>
      <c r="E178" s="15">
        <v>0</v>
      </c>
      <c r="F178" s="8">
        <f>E178*[1]汇总2!$V$37</f>
        <v>0</v>
      </c>
      <c r="G178" s="7" t="s">
        <v>152</v>
      </c>
    </row>
    <row r="179" spans="1:7">
      <c r="A179" s="6">
        <v>177</v>
      </c>
      <c r="B179" s="7" t="s">
        <v>10</v>
      </c>
      <c r="C179" s="11" t="s">
        <v>319</v>
      </c>
      <c r="D179" s="14">
        <v>5.0166</v>
      </c>
      <c r="E179" s="15">
        <v>0</v>
      </c>
      <c r="F179" s="8">
        <f>E179*[1]汇总2!$V$37</f>
        <v>0</v>
      </c>
      <c r="G179" s="7" t="s">
        <v>152</v>
      </c>
    </row>
    <row r="180" spans="1:7">
      <c r="A180" s="6">
        <v>178</v>
      </c>
      <c r="B180" s="7" t="s">
        <v>10</v>
      </c>
      <c r="C180" s="11" t="s">
        <v>55</v>
      </c>
      <c r="D180" s="14">
        <v>11.5</v>
      </c>
      <c r="E180" s="15">
        <v>0</v>
      </c>
      <c r="F180" s="8">
        <f>E180*[1]汇总2!$V$37</f>
        <v>0</v>
      </c>
      <c r="G180" s="7" t="s">
        <v>152</v>
      </c>
    </row>
    <row r="181" spans="1:7">
      <c r="A181" s="6">
        <v>179</v>
      </c>
      <c r="B181" s="7" t="s">
        <v>10</v>
      </c>
      <c r="C181" s="11" t="s">
        <v>320</v>
      </c>
      <c r="D181" s="14">
        <v>2.8417</v>
      </c>
      <c r="E181" s="15">
        <v>0</v>
      </c>
      <c r="F181" s="8">
        <f>E181*[1]汇总2!$V$37</f>
        <v>0</v>
      </c>
      <c r="G181" s="7" t="s">
        <v>152</v>
      </c>
    </row>
    <row r="182" spans="1:7">
      <c r="A182" s="6">
        <v>180</v>
      </c>
      <c r="B182" s="7" t="s">
        <v>10</v>
      </c>
      <c r="C182" s="11" t="s">
        <v>321</v>
      </c>
      <c r="D182" s="14">
        <v>2.4072</v>
      </c>
      <c r="E182" s="15">
        <v>0</v>
      </c>
      <c r="F182" s="8">
        <f>E182*[1]汇总2!$V$37</f>
        <v>0</v>
      </c>
      <c r="G182" s="7" t="s">
        <v>152</v>
      </c>
    </row>
    <row r="183" spans="1:7">
      <c r="A183" s="6">
        <v>181</v>
      </c>
      <c r="B183" s="7" t="s">
        <v>10</v>
      </c>
      <c r="C183" s="11" t="s">
        <v>116</v>
      </c>
      <c r="D183" s="14">
        <v>0.6158</v>
      </c>
      <c r="E183" s="15">
        <v>0</v>
      </c>
      <c r="F183" s="8">
        <f>E183*[1]汇总2!$V$37</f>
        <v>0</v>
      </c>
      <c r="G183" s="7" t="s">
        <v>152</v>
      </c>
    </row>
    <row r="184" spans="1:7">
      <c r="A184" s="6">
        <v>182</v>
      </c>
      <c r="B184" s="7" t="s">
        <v>10</v>
      </c>
      <c r="C184" s="11" t="s">
        <v>322</v>
      </c>
      <c r="D184" s="14">
        <v>3.28116</v>
      </c>
      <c r="E184" s="15">
        <v>0</v>
      </c>
      <c r="F184" s="8">
        <f>E184*[1]汇总2!$V$37</f>
        <v>0</v>
      </c>
      <c r="G184" s="7" t="s">
        <v>152</v>
      </c>
    </row>
    <row r="185" spans="1:7">
      <c r="A185" s="6">
        <v>183</v>
      </c>
      <c r="B185" s="7" t="s">
        <v>10</v>
      </c>
      <c r="C185" s="11" t="s">
        <v>323</v>
      </c>
      <c r="D185" s="14">
        <v>17.6487</v>
      </c>
      <c r="E185" s="15">
        <v>0</v>
      </c>
      <c r="F185" s="8">
        <f>E185*[1]汇总2!$V$37</f>
        <v>0</v>
      </c>
      <c r="G185" s="7" t="s">
        <v>152</v>
      </c>
    </row>
    <row r="186" spans="1:7">
      <c r="A186" s="6">
        <v>184</v>
      </c>
      <c r="B186" s="7" t="s">
        <v>10</v>
      </c>
      <c r="C186" s="11" t="s">
        <v>324</v>
      </c>
      <c r="D186" s="14">
        <v>4.8702</v>
      </c>
      <c r="E186" s="15">
        <v>0</v>
      </c>
      <c r="F186" s="8">
        <f>E186*[1]汇总2!$V$37</f>
        <v>0</v>
      </c>
      <c r="G186" s="7" t="s">
        <v>152</v>
      </c>
    </row>
    <row r="187" spans="1:7">
      <c r="A187" s="6">
        <v>185</v>
      </c>
      <c r="B187" s="7" t="s">
        <v>10</v>
      </c>
      <c r="C187" s="11" t="s">
        <v>325</v>
      </c>
      <c r="D187" s="14">
        <v>4.8508</v>
      </c>
      <c r="E187" s="15">
        <v>0</v>
      </c>
      <c r="F187" s="8">
        <f>E187*[1]汇总2!$V$37</f>
        <v>0</v>
      </c>
      <c r="G187" s="7" t="s">
        <v>152</v>
      </c>
    </row>
    <row r="188" spans="1:7">
      <c r="A188" s="6">
        <v>186</v>
      </c>
      <c r="B188" s="7" t="s">
        <v>10</v>
      </c>
      <c r="C188" s="11" t="s">
        <v>326</v>
      </c>
      <c r="D188" s="14">
        <v>6.7586</v>
      </c>
      <c r="E188" s="15">
        <v>0</v>
      </c>
      <c r="F188" s="8">
        <f>E188*[1]汇总2!$V$37</f>
        <v>0</v>
      </c>
      <c r="G188" s="7" t="s">
        <v>293</v>
      </c>
    </row>
    <row r="189" spans="1:7">
      <c r="A189" s="6">
        <v>187</v>
      </c>
      <c r="B189" s="7" t="s">
        <v>10</v>
      </c>
      <c r="C189" s="11" t="s">
        <v>327</v>
      </c>
      <c r="D189" s="14">
        <v>4.7314</v>
      </c>
      <c r="E189" s="15">
        <v>0</v>
      </c>
      <c r="F189" s="8">
        <f>E189*[1]汇总2!$V$37</f>
        <v>0</v>
      </c>
      <c r="G189" s="7" t="s">
        <v>152</v>
      </c>
    </row>
    <row r="190" spans="1:7">
      <c r="A190" s="6">
        <v>188</v>
      </c>
      <c r="B190" s="7" t="s">
        <v>10</v>
      </c>
      <c r="C190" s="11" t="s">
        <v>328</v>
      </c>
      <c r="D190" s="14">
        <v>2.6395</v>
      </c>
      <c r="E190" s="15">
        <v>0</v>
      </c>
      <c r="F190" s="8">
        <f>E190*[1]汇总2!$V$37</f>
        <v>0</v>
      </c>
      <c r="G190" s="7" t="s">
        <v>152</v>
      </c>
    </row>
    <row r="191" spans="1:7">
      <c r="A191" s="6">
        <v>189</v>
      </c>
      <c r="B191" s="7" t="s">
        <v>10</v>
      </c>
      <c r="C191" s="11" t="s">
        <v>329</v>
      </c>
      <c r="D191" s="14">
        <v>0.17</v>
      </c>
      <c r="E191" s="15">
        <v>0</v>
      </c>
      <c r="F191" s="8">
        <f>E191*[1]汇总2!$V$37</f>
        <v>0</v>
      </c>
      <c r="G191" s="7" t="s">
        <v>152</v>
      </c>
    </row>
    <row r="192" spans="1:7">
      <c r="A192" s="6">
        <v>190</v>
      </c>
      <c r="B192" s="7" t="s">
        <v>10</v>
      </c>
      <c r="C192" s="11" t="s">
        <v>330</v>
      </c>
      <c r="D192" s="14">
        <v>1.4338</v>
      </c>
      <c r="E192" s="15">
        <v>0</v>
      </c>
      <c r="F192" s="8">
        <f>E192*[1]汇总2!$V$37</f>
        <v>0</v>
      </c>
      <c r="G192" s="7" t="s">
        <v>152</v>
      </c>
    </row>
    <row r="193" spans="1:7">
      <c r="A193" s="6">
        <v>191</v>
      </c>
      <c r="B193" s="7" t="s">
        <v>10</v>
      </c>
      <c r="C193" s="11" t="s">
        <v>331</v>
      </c>
      <c r="D193" s="14">
        <v>0.8141</v>
      </c>
      <c r="E193" s="15">
        <v>0</v>
      </c>
      <c r="F193" s="8">
        <f>E193*[1]汇总2!$V$37</f>
        <v>0</v>
      </c>
      <c r="G193" s="7" t="s">
        <v>152</v>
      </c>
    </row>
    <row r="194" spans="1:7">
      <c r="A194" s="6">
        <v>192</v>
      </c>
      <c r="B194" s="7" t="s">
        <v>10</v>
      </c>
      <c r="C194" s="11" t="s">
        <v>332</v>
      </c>
      <c r="D194" s="14">
        <v>4.3071</v>
      </c>
      <c r="E194" s="15">
        <v>0</v>
      </c>
      <c r="F194" s="8">
        <f>E194*[1]汇总2!$V$37</f>
        <v>0</v>
      </c>
      <c r="G194" s="7" t="s">
        <v>152</v>
      </c>
    </row>
    <row r="195" spans="1:7">
      <c r="A195" s="6">
        <v>193</v>
      </c>
      <c r="B195" s="7" t="s">
        <v>10</v>
      </c>
      <c r="C195" s="11" t="s">
        <v>333</v>
      </c>
      <c r="D195" s="14">
        <v>3.63</v>
      </c>
      <c r="E195" s="15">
        <v>0</v>
      </c>
      <c r="F195" s="8">
        <f>E195*[1]汇总2!$V$37</f>
        <v>0</v>
      </c>
      <c r="G195" s="7" t="s">
        <v>152</v>
      </c>
    </row>
    <row r="196" spans="1:7">
      <c r="A196" s="6">
        <v>194</v>
      </c>
      <c r="B196" s="7" t="s">
        <v>10</v>
      </c>
      <c r="C196" s="11" t="s">
        <v>334</v>
      </c>
      <c r="D196" s="14">
        <v>1.123</v>
      </c>
      <c r="E196" s="15">
        <v>0</v>
      </c>
      <c r="F196" s="8">
        <f>E196*[1]汇总2!$V$37</f>
        <v>0</v>
      </c>
      <c r="G196" s="7" t="s">
        <v>152</v>
      </c>
    </row>
    <row r="197" spans="1:7">
      <c r="A197" s="6">
        <v>195</v>
      </c>
      <c r="B197" s="7" t="s">
        <v>10</v>
      </c>
      <c r="C197" s="11" t="s">
        <v>335</v>
      </c>
      <c r="D197" s="14">
        <v>4.459632</v>
      </c>
      <c r="E197" s="15">
        <v>0</v>
      </c>
      <c r="F197" s="8">
        <f>E197*[1]汇总2!$V$37</f>
        <v>0</v>
      </c>
      <c r="G197" s="7" t="s">
        <v>152</v>
      </c>
    </row>
    <row r="198" spans="1:7">
      <c r="A198" s="6">
        <v>196</v>
      </c>
      <c r="B198" s="7" t="s">
        <v>10</v>
      </c>
      <c r="C198" s="11" t="s">
        <v>336</v>
      </c>
      <c r="D198" s="14">
        <v>2.6583132</v>
      </c>
      <c r="E198" s="15">
        <v>0</v>
      </c>
      <c r="F198" s="8">
        <f>E198*[1]汇总2!$V$37</f>
        <v>0</v>
      </c>
      <c r="G198" s="7" t="s">
        <v>152</v>
      </c>
    </row>
    <row r="199" ht="24" spans="1:7">
      <c r="A199" s="6">
        <v>197</v>
      </c>
      <c r="B199" s="7" t="s">
        <v>10</v>
      </c>
      <c r="C199" s="11" t="s">
        <v>337</v>
      </c>
      <c r="D199" s="14">
        <v>8.1062226</v>
      </c>
      <c r="E199" s="16">
        <v>1.04</v>
      </c>
      <c r="F199" s="8">
        <f>E199*[1]汇总2!$V$37</f>
        <v>0.373003043072759</v>
      </c>
      <c r="G199" s="7" t="s">
        <v>169</v>
      </c>
    </row>
    <row r="200" spans="1:7">
      <c r="A200" s="6">
        <v>198</v>
      </c>
      <c r="B200" s="7" t="s">
        <v>10</v>
      </c>
      <c r="C200" s="11" t="s">
        <v>338</v>
      </c>
      <c r="D200" s="14">
        <v>0.865533</v>
      </c>
      <c r="E200" s="15">
        <v>0</v>
      </c>
      <c r="F200" s="8">
        <f>E200*[1]汇总2!$V$37</f>
        <v>0</v>
      </c>
      <c r="G200" s="7" t="s">
        <v>152</v>
      </c>
    </row>
    <row r="201" spans="1:7">
      <c r="A201" s="6">
        <v>199</v>
      </c>
      <c r="B201" s="7" t="s">
        <v>10</v>
      </c>
      <c r="C201" s="11" t="s">
        <v>78</v>
      </c>
      <c r="D201" s="14">
        <v>8.2452</v>
      </c>
      <c r="E201" s="15">
        <v>0</v>
      </c>
      <c r="F201" s="8">
        <f>E201*[1]汇总2!$V$37</f>
        <v>0</v>
      </c>
      <c r="G201" s="7" t="s">
        <v>152</v>
      </c>
    </row>
    <row r="202" spans="1:7">
      <c r="A202" s="6">
        <v>200</v>
      </c>
      <c r="B202" s="7" t="s">
        <v>10</v>
      </c>
      <c r="C202" s="11" t="s">
        <v>339</v>
      </c>
      <c r="D202" s="14">
        <v>0.7824</v>
      </c>
      <c r="E202" s="15">
        <v>0</v>
      </c>
      <c r="F202" s="8">
        <f>E202*[1]汇总2!$V$37</f>
        <v>0</v>
      </c>
      <c r="G202" s="7" t="s">
        <v>152</v>
      </c>
    </row>
    <row r="203" spans="1:7">
      <c r="A203" s="6">
        <v>201</v>
      </c>
      <c r="B203" s="7" t="s">
        <v>10</v>
      </c>
      <c r="C203" s="11" t="s">
        <v>79</v>
      </c>
      <c r="D203" s="14">
        <v>4.1259</v>
      </c>
      <c r="E203" s="15">
        <v>0</v>
      </c>
      <c r="F203" s="8">
        <f>E203*[1]汇总2!$V$37</f>
        <v>0</v>
      </c>
      <c r="G203" s="7" t="s">
        <v>152</v>
      </c>
    </row>
    <row r="204" spans="1:7">
      <c r="A204" s="6">
        <v>202</v>
      </c>
      <c r="B204" s="7" t="s">
        <v>10</v>
      </c>
      <c r="C204" s="11" t="s">
        <v>340</v>
      </c>
      <c r="D204" s="14">
        <v>1.48</v>
      </c>
      <c r="E204" s="15">
        <v>0</v>
      </c>
      <c r="F204" s="8">
        <f>E204*[1]汇总2!$V$37</f>
        <v>0</v>
      </c>
      <c r="G204" s="7" t="s">
        <v>152</v>
      </c>
    </row>
    <row r="205" spans="1:7">
      <c r="A205" s="6">
        <v>203</v>
      </c>
      <c r="B205" s="7" t="s">
        <v>10</v>
      </c>
      <c r="C205" s="11" t="s">
        <v>80</v>
      </c>
      <c r="D205" s="14">
        <v>1.7694</v>
      </c>
      <c r="E205" s="15">
        <v>0</v>
      </c>
      <c r="F205" s="8">
        <f>E205*[1]汇总2!$V$37</f>
        <v>0</v>
      </c>
      <c r="G205" s="7" t="s">
        <v>152</v>
      </c>
    </row>
    <row r="206" spans="1:7">
      <c r="A206" s="6">
        <v>204</v>
      </c>
      <c r="B206" s="7" t="s">
        <v>10</v>
      </c>
      <c r="C206" s="11" t="s">
        <v>341</v>
      </c>
      <c r="D206" s="14">
        <v>0.653</v>
      </c>
      <c r="E206" s="15">
        <v>0</v>
      </c>
      <c r="F206" s="8">
        <f>E206*[1]汇总2!$V$37</f>
        <v>0</v>
      </c>
      <c r="G206" s="7" t="s">
        <v>152</v>
      </c>
    </row>
    <row r="207" spans="1:7">
      <c r="A207" s="6">
        <v>205</v>
      </c>
      <c r="B207" s="7" t="s">
        <v>10</v>
      </c>
      <c r="C207" s="11" t="s">
        <v>81</v>
      </c>
      <c r="D207" s="14">
        <v>4.3627</v>
      </c>
      <c r="E207" s="15">
        <v>0</v>
      </c>
      <c r="F207" s="8">
        <f>E207*[1]汇总2!$V$37</f>
        <v>0</v>
      </c>
      <c r="G207" s="7" t="s">
        <v>152</v>
      </c>
    </row>
    <row r="208" spans="1:7">
      <c r="A208" s="6">
        <v>206</v>
      </c>
      <c r="B208" s="7" t="s">
        <v>10</v>
      </c>
      <c r="C208" s="11" t="s">
        <v>82</v>
      </c>
      <c r="D208" s="14">
        <v>4.7827</v>
      </c>
      <c r="E208" s="15">
        <v>0</v>
      </c>
      <c r="F208" s="8">
        <f>E208*[1]汇总2!$V$37</f>
        <v>0</v>
      </c>
      <c r="G208" s="7" t="s">
        <v>152</v>
      </c>
    </row>
    <row r="209" spans="1:7">
      <c r="A209" s="6">
        <v>207</v>
      </c>
      <c r="B209" s="7" t="s">
        <v>10</v>
      </c>
      <c r="C209" s="11" t="s">
        <v>83</v>
      </c>
      <c r="D209" s="14">
        <v>5.9089</v>
      </c>
      <c r="E209" s="15">
        <v>0</v>
      </c>
      <c r="F209" s="8">
        <f>E209*[1]汇总2!$V$37</f>
        <v>0</v>
      </c>
      <c r="G209" s="7" t="s">
        <v>152</v>
      </c>
    </row>
    <row r="210" spans="1:7">
      <c r="A210" s="6">
        <v>208</v>
      </c>
      <c r="B210" s="7" t="s">
        <v>10</v>
      </c>
      <c r="C210" s="11" t="s">
        <v>84</v>
      </c>
      <c r="D210" s="14">
        <v>1.1565</v>
      </c>
      <c r="E210" s="15">
        <v>0</v>
      </c>
      <c r="F210" s="8">
        <f>E210*[1]汇总2!$V$37</f>
        <v>0</v>
      </c>
      <c r="G210" s="7" t="s">
        <v>152</v>
      </c>
    </row>
    <row r="211" spans="1:7">
      <c r="A211" s="6">
        <v>209</v>
      </c>
      <c r="B211" s="7" t="s">
        <v>10</v>
      </c>
      <c r="C211" s="11" t="s">
        <v>342</v>
      </c>
      <c r="D211" s="14">
        <v>1.0728</v>
      </c>
      <c r="E211" s="15">
        <v>0</v>
      </c>
      <c r="F211" s="8">
        <f>E211*[1]汇总2!$V$37</f>
        <v>0</v>
      </c>
      <c r="G211" s="7" t="s">
        <v>152</v>
      </c>
    </row>
    <row r="212" spans="1:7">
      <c r="A212" s="6">
        <v>210</v>
      </c>
      <c r="B212" s="7" t="s">
        <v>10</v>
      </c>
      <c r="C212" s="11" t="s">
        <v>90</v>
      </c>
      <c r="D212" s="14">
        <v>0.6501</v>
      </c>
      <c r="E212" s="15">
        <v>0</v>
      </c>
      <c r="F212" s="8">
        <f>E212*[1]汇总2!$V$37</f>
        <v>0</v>
      </c>
      <c r="G212" s="7" t="s">
        <v>152</v>
      </c>
    </row>
    <row r="213" spans="1:7">
      <c r="A213" s="6">
        <v>211</v>
      </c>
      <c r="B213" s="7" t="s">
        <v>10</v>
      </c>
      <c r="C213" s="11" t="s">
        <v>91</v>
      </c>
      <c r="D213" s="14">
        <v>0.8774</v>
      </c>
      <c r="E213" s="15">
        <v>0</v>
      </c>
      <c r="F213" s="8">
        <f>E213*[1]汇总2!$V$37</f>
        <v>0</v>
      </c>
      <c r="G213" s="7" t="s">
        <v>152</v>
      </c>
    </row>
    <row r="214" ht="24" spans="1:7">
      <c r="A214" s="6">
        <v>212</v>
      </c>
      <c r="B214" s="7" t="s">
        <v>10</v>
      </c>
      <c r="C214" s="11" t="s">
        <v>343</v>
      </c>
      <c r="D214" s="14">
        <v>4.92</v>
      </c>
      <c r="E214" s="16">
        <v>1.52</v>
      </c>
      <c r="F214" s="8">
        <f>E214*[1]汇总2!$V$37</f>
        <v>0.545158293721724</v>
      </c>
      <c r="G214" s="7" t="s">
        <v>169</v>
      </c>
    </row>
    <row r="215" spans="1:7">
      <c r="A215" s="6">
        <v>213</v>
      </c>
      <c r="B215" s="17" t="s">
        <v>10</v>
      </c>
      <c r="C215" s="11" t="s">
        <v>344</v>
      </c>
      <c r="D215" s="14">
        <v>1.4439</v>
      </c>
      <c r="E215" s="15">
        <v>0</v>
      </c>
      <c r="F215" s="8">
        <f>E215*[1]汇总2!$V$37</f>
        <v>0</v>
      </c>
      <c r="G215" s="7" t="s">
        <v>152</v>
      </c>
    </row>
    <row r="216" spans="1:7">
      <c r="A216" s="6">
        <v>214</v>
      </c>
      <c r="B216" s="17" t="s">
        <v>10</v>
      </c>
      <c r="C216" s="11" t="s">
        <v>92</v>
      </c>
      <c r="D216" s="14">
        <v>0.7023</v>
      </c>
      <c r="E216" s="15">
        <v>0</v>
      </c>
      <c r="F216" s="8">
        <f>E216*[1]汇总2!$V$37</f>
        <v>0</v>
      </c>
      <c r="G216" s="7" t="s">
        <v>152</v>
      </c>
    </row>
    <row r="217" spans="1:7">
      <c r="A217" s="6">
        <v>215</v>
      </c>
      <c r="B217" s="17" t="s">
        <v>10</v>
      </c>
      <c r="C217" s="11" t="s">
        <v>345</v>
      </c>
      <c r="D217" s="14">
        <v>2.0327</v>
      </c>
      <c r="E217" s="15">
        <v>0</v>
      </c>
      <c r="F217" s="8">
        <f>E217*[1]汇总2!$V$37</f>
        <v>0</v>
      </c>
      <c r="G217" s="7" t="s">
        <v>293</v>
      </c>
    </row>
    <row r="218" spans="1:7">
      <c r="A218" s="18" t="s">
        <v>11</v>
      </c>
      <c r="B218" s="19"/>
      <c r="C218" s="19"/>
      <c r="D218" s="8">
        <f>SUM(D3:D217)</f>
        <v>862.9284158</v>
      </c>
      <c r="E218" s="8">
        <v>245</v>
      </c>
      <c r="F218" s="8">
        <f>SUM(F3:F217)</f>
        <v>87.8682106518556</v>
      </c>
      <c r="G218" s="20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G218" etc:filterBottomFollowUsedRange="0">
    <extLst/>
  </autoFilter>
  <mergeCells count="2">
    <mergeCell ref="A1:G1"/>
    <mergeCell ref="A218:C218"/>
  </mergeCells>
  <pageMargins left="0.751388888888889" right="0.751388888888889" top="1" bottom="1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2.汇总-肉牛产业发展</vt:lpstr>
      <vt:lpstr>2-1.支持肉牛养殖扩容增量</vt:lpstr>
      <vt:lpstr>2-2.支持肉牛良种繁育推广</vt:lpstr>
      <vt:lpstr>2-3.支持市内屠宰</vt:lpstr>
      <vt:lpstr>2-4.支持粪污资源产业化发展</vt:lpstr>
      <vt:lpstr>2-5.培育肉牛产业特色镇、示范村</vt:lpstr>
      <vt:lpstr>2-6.支持在淮举办大型专业协会或年会</vt:lpstr>
      <vt:lpstr>2-7.支持搭建合作平台</vt:lpstr>
      <vt:lpstr>2-8.肉牛养殖贷款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14544</dc:creator>
  <cp:lastModifiedBy>Yoghurt</cp:lastModifiedBy>
  <dcterms:created xsi:type="dcterms:W3CDTF">2026-07-07T03:11:00Z</dcterms:created>
  <dcterms:modified xsi:type="dcterms:W3CDTF">2026-10-26T07:53:40Z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9487A30260B0476CAD0A642F5650F22B_13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